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638474AA-B9B6-45BC-BB52-A5794B9F6BD8}" xr6:coauthVersionLast="47" xr6:coauthVersionMax="47" xr10:uidLastSave="{00000000-0000-0000-0000-000000000000}"/>
  <bookViews>
    <workbookView xWindow="-120" yWindow="-120" windowWidth="25440" windowHeight="159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0" i="1" l="1"/>
  <c r="D102" i="1" s="1"/>
  <c r="L87" i="1" l="1"/>
  <c r="K21" i="1"/>
  <c r="K20" i="1"/>
  <c r="K63" i="1" l="1"/>
  <c r="K62" i="1"/>
  <c r="K59" i="1"/>
  <c r="K56" i="1"/>
  <c r="K49" i="1"/>
  <c r="K29" i="1" l="1"/>
  <c r="L29" i="1"/>
  <c r="G29" i="1"/>
  <c r="N29" i="1" s="1"/>
  <c r="G28" i="1"/>
  <c r="M29" i="1" l="1"/>
  <c r="K91" i="1"/>
  <c r="L59" i="1"/>
  <c r="L62" i="1"/>
  <c r="L63" i="1"/>
  <c r="G59" i="1"/>
  <c r="N59" i="1" s="1"/>
  <c r="D60" i="1" s="1"/>
  <c r="G62" i="1"/>
  <c r="N62" i="1" s="1"/>
  <c r="D64" i="1" s="1"/>
  <c r="G63" i="1"/>
  <c r="N63" i="1" s="1"/>
  <c r="K53" i="1"/>
  <c r="L53" i="1" s="1"/>
  <c r="G53" i="1"/>
  <c r="N53" i="1" s="1"/>
  <c r="K44" i="1"/>
  <c r="L44" i="1" s="1"/>
  <c r="G44" i="1"/>
  <c r="K34" i="1"/>
  <c r="L34" i="1" s="1"/>
  <c r="G34" i="1"/>
  <c r="N34" i="1" s="1"/>
  <c r="G33" i="1"/>
  <c r="N33" i="1" s="1"/>
  <c r="L33" i="1"/>
  <c r="K33" i="1"/>
  <c r="L32" i="1"/>
  <c r="K32" i="1"/>
  <c r="G32" i="1"/>
  <c r="N32" i="1" s="1"/>
  <c r="K35" i="1"/>
  <c r="K30" i="1"/>
  <c r="L31" i="1"/>
  <c r="K25" i="1"/>
  <c r="G31" i="1"/>
  <c r="N31" i="1" s="1"/>
  <c r="M63" i="1" l="1"/>
  <c r="M62" i="1"/>
  <c r="M59" i="1"/>
  <c r="M53" i="1"/>
  <c r="M44" i="1"/>
  <c r="N44" i="1"/>
  <c r="M34" i="1"/>
  <c r="M32" i="1"/>
  <c r="M31" i="1"/>
  <c r="M33" i="1"/>
  <c r="K100" i="1"/>
  <c r="L100" i="1" s="1"/>
  <c r="G100" i="1"/>
  <c r="N100" i="1" s="1"/>
  <c r="D101" i="1" s="1"/>
  <c r="G106" i="1"/>
  <c r="N106" i="1" s="1"/>
  <c r="L106" i="1"/>
  <c r="G107" i="1"/>
  <c r="N107" i="1" s="1"/>
  <c r="L107" i="1"/>
  <c r="G108" i="1"/>
  <c r="G109" i="1"/>
  <c r="N109" i="1" s="1"/>
  <c r="K109" i="1"/>
  <c r="L109" i="1" s="1"/>
  <c r="G112" i="1"/>
  <c r="K112" i="1"/>
  <c r="L112" i="1" s="1"/>
  <c r="G113" i="1"/>
  <c r="N113" i="1" s="1"/>
  <c r="K113" i="1"/>
  <c r="L113" i="1" s="1"/>
  <c r="M106" i="1" l="1"/>
  <c r="M100" i="1"/>
  <c r="D110" i="1"/>
  <c r="M113" i="1"/>
  <c r="M109" i="1"/>
  <c r="M112" i="1"/>
  <c r="N112" i="1"/>
  <c r="D114" i="1" s="1"/>
  <c r="L35" i="1" l="1"/>
  <c r="G35" i="1"/>
  <c r="L56" i="1"/>
  <c r="G56" i="1"/>
  <c r="N56" i="1" s="1"/>
  <c r="D57" i="1" s="1"/>
  <c r="G92" i="1"/>
  <c r="G93" i="1"/>
  <c r="G88" i="1"/>
  <c r="G74" i="1"/>
  <c r="G75" i="1"/>
  <c r="G76" i="1"/>
  <c r="G77" i="1"/>
  <c r="G78" i="1"/>
  <c r="G79" i="1"/>
  <c r="G72" i="1"/>
  <c r="G49" i="1"/>
  <c r="G43" i="1"/>
  <c r="G45" i="1"/>
  <c r="G39" i="1"/>
  <c r="G24" i="1"/>
  <c r="G25" i="1"/>
  <c r="G26" i="1"/>
  <c r="G27" i="1"/>
  <c r="G30" i="1"/>
  <c r="G21" i="1"/>
  <c r="G97" i="1"/>
  <c r="G96" i="1"/>
  <c r="G52" i="1"/>
  <c r="N52" i="1" s="1"/>
  <c r="D54" i="1" s="1"/>
  <c r="L92" i="1"/>
  <c r="L93" i="1"/>
  <c r="L83" i="1"/>
  <c r="L84" i="1"/>
  <c r="L82" i="1"/>
  <c r="L75" i="1"/>
  <c r="L73" i="1"/>
  <c r="L72" i="1"/>
  <c r="L25" i="1"/>
  <c r="L30" i="1"/>
  <c r="M30" i="1" l="1"/>
  <c r="N35" i="1"/>
  <c r="M35" i="1"/>
  <c r="M56" i="1"/>
  <c r="M93" i="1"/>
  <c r="M92" i="1"/>
  <c r="N97" i="1"/>
  <c r="L91" i="1"/>
  <c r="K88" i="1"/>
  <c r="L88" i="1" s="1"/>
  <c r="M88" i="1" s="1"/>
  <c r="K79" i="1"/>
  <c r="L79" i="1" s="1"/>
  <c r="N79" i="1" l="1"/>
  <c r="L49" i="1"/>
  <c r="M49" i="1" s="1"/>
  <c r="N49" i="1"/>
  <c r="K43" i="1"/>
  <c r="L43" i="1" s="1"/>
  <c r="N30" i="1"/>
  <c r="N43" i="1" l="1"/>
  <c r="M43" i="1"/>
  <c r="M79" i="1"/>
  <c r="M72" i="1"/>
  <c r="G83" i="1" l="1"/>
  <c r="G84" i="1"/>
  <c r="K97" i="1"/>
  <c r="L97" i="1" s="1"/>
  <c r="M97" i="1" s="1"/>
  <c r="N96" i="1"/>
  <c r="K96" i="1"/>
  <c r="N75" i="1"/>
  <c r="K52" i="1"/>
  <c r="L52" i="1" s="1"/>
  <c r="G48" i="1"/>
  <c r="L96" i="1" l="1"/>
  <c r="M96" i="1" s="1"/>
  <c r="D98" i="1"/>
  <c r="N48" i="1"/>
  <c r="D50" i="1" s="1"/>
  <c r="M52" i="1"/>
  <c r="K48" i="1"/>
  <c r="K45" i="1"/>
  <c r="L45" i="1" s="1"/>
  <c r="M45" i="1" s="1"/>
  <c r="K42" i="1"/>
  <c r="L42" i="1" s="1"/>
  <c r="K39" i="1"/>
  <c r="L39" i="1" s="1"/>
  <c r="M39" i="1" s="1"/>
  <c r="K38" i="1"/>
  <c r="L38" i="1" s="1"/>
  <c r="K24" i="1"/>
  <c r="L24" i="1" s="1"/>
  <c r="K26" i="1"/>
  <c r="L26" i="1" s="1"/>
  <c r="K27" i="1"/>
  <c r="L27" i="1" s="1"/>
  <c r="L21" i="1"/>
  <c r="L20" i="1"/>
  <c r="L48" i="1" l="1"/>
  <c r="M48" i="1" s="1"/>
  <c r="N26" i="1"/>
  <c r="N24" i="1"/>
  <c r="M24" i="1"/>
  <c r="M27" i="1" l="1"/>
  <c r="N27" i="1"/>
  <c r="M26" i="1"/>
  <c r="N88" i="1" l="1"/>
  <c r="G87" i="1"/>
  <c r="N87" i="1" s="1"/>
  <c r="N83" i="1"/>
  <c r="G82" i="1"/>
  <c r="N82" i="1" s="1"/>
  <c r="G73" i="1"/>
  <c r="G91" i="1"/>
  <c r="N91" i="1" s="1"/>
  <c r="N92" i="1"/>
  <c r="G71" i="1"/>
  <c r="N71" i="1" s="1"/>
  <c r="G42" i="1"/>
  <c r="N39" i="1"/>
  <c r="N25" i="1"/>
  <c r="N21" i="1"/>
  <c r="N45" i="1" l="1"/>
  <c r="N93" i="1"/>
  <c r="D94" i="1" s="1"/>
  <c r="M87" i="1"/>
  <c r="N84" i="1"/>
  <c r="D85" i="1" s="1"/>
  <c r="D89" i="1"/>
  <c r="N72" i="1"/>
  <c r="N73" i="1"/>
  <c r="N77" i="1"/>
  <c r="M91" i="1"/>
  <c r="M42" i="1"/>
  <c r="N42" i="1"/>
  <c r="D46" i="1" s="1"/>
  <c r="M21" i="1"/>
  <c r="G38" i="1" l="1"/>
  <c r="N38" i="1" s="1"/>
  <c r="D36" i="1"/>
  <c r="M38" i="1" l="1"/>
  <c r="D40" i="1"/>
  <c r="D115" i="1"/>
  <c r="G20" i="1" l="1"/>
  <c r="M20" i="1" l="1"/>
  <c r="N20" i="1"/>
  <c r="D22" i="1" l="1"/>
  <c r="D65" i="1" s="1"/>
  <c r="E11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C56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такого индикатора я не нахожу у вас</t>
        </r>
      </text>
    </comment>
  </commentList>
</comments>
</file>

<file path=xl/sharedStrings.xml><?xml version="1.0" encoding="utf-8"?>
<sst xmlns="http://schemas.openxmlformats.org/spreadsheetml/2006/main" count="272" uniqueCount="191">
  <si>
    <t>Наименование ведомственной целевой програм­мы (далее - ВЦП) / основного мероприятия  (далее - ОМ)</t>
  </si>
  <si>
    <t>Объем финансирования мероприятия, рублей</t>
  </si>
  <si>
    <t>Единица измере­ния</t>
  </si>
  <si>
    <t>Значение</t>
  </si>
  <si>
    <t>План</t>
  </si>
  <si>
    <t>Факт</t>
  </si>
  <si>
    <t xml:space="preserve"> Факт</t>
  </si>
  <si>
    <t>РАСЧЕТ</t>
  </si>
  <si>
    <t>1. Расчет эффективности реализации государственной программы по целевым индикаторам реализации мероприятий государственной программы</t>
  </si>
  <si>
    <t>В том числе неисполненные обязательства
года, предшествую-щего отчетному</t>
  </si>
  <si>
    <t>Целевой индикатор реализации мероприятия муниципальной программы в рамках соответствующих ВЦП / ОМ (далее соответственно - целевой индикатор, мероприятие)</t>
  </si>
  <si>
    <t>Неисполненные обязательства отчетного года</t>
  </si>
  <si>
    <r>
      <t>Степень достиже­ния значения целевого индикатора (единиц)</t>
    </r>
    <r>
      <rPr>
        <b/>
        <vertAlign val="superscript"/>
        <sz val="9"/>
        <color theme="1"/>
        <rFont val="Times New Roman"/>
        <family val="1"/>
        <charset val="204"/>
      </rPr>
      <t>2</t>
    </r>
  </si>
  <si>
    <r>
      <t>Уровень финансового обеспечения мероприятия (единиц)</t>
    </r>
    <r>
      <rPr>
        <b/>
        <vertAlign val="superscript"/>
        <sz val="9"/>
        <color theme="1"/>
        <rFont val="Times New Roman"/>
        <family val="1"/>
        <charset val="204"/>
      </rPr>
      <t>3</t>
    </r>
  </si>
  <si>
    <r>
      <t>Эффективность реализации мероприятия (единиц)</t>
    </r>
    <r>
      <rPr>
        <b/>
        <vertAlign val="superscript"/>
        <sz val="9"/>
        <color theme="1"/>
        <rFont val="Times New Roman"/>
        <family val="1"/>
        <charset val="204"/>
      </rPr>
      <t>4</t>
    </r>
  </si>
  <si>
    <t>№   п/п</t>
  </si>
  <si>
    <t>Наименование</t>
  </si>
  <si>
    <t>1.1</t>
  </si>
  <si>
    <t>1.2</t>
  </si>
  <si>
    <t xml:space="preserve">Эффективность реализации ВЦП /
ОМ / подпрограммы  муниципальной  программы (далее - подпрограмма) /  муниципальной программы (процентов)
</t>
  </si>
  <si>
    <t>2.1</t>
  </si>
  <si>
    <t>Эффективность реализации ОМ 2</t>
  </si>
  <si>
    <t>3.1</t>
  </si>
  <si>
    <t>3.2</t>
  </si>
  <si>
    <t>Эффективность реализации ОМ 3</t>
  </si>
  <si>
    <t>4.1</t>
  </si>
  <si>
    <t>4.2</t>
  </si>
  <si>
    <t>Эффективность реализации ОМ 4</t>
  </si>
  <si>
    <t>Эффективность реализации ОМ 5</t>
  </si>
  <si>
    <t>5.1</t>
  </si>
  <si>
    <t>5.2</t>
  </si>
  <si>
    <t>Эффективность реализации ОМ 6</t>
  </si>
  <si>
    <r>
      <t xml:space="preserve">Эффективность реализации 1 подпрограммы   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b/>
        <sz val="9"/>
        <color theme="1"/>
        <rFont val="Times New Roman"/>
        <family val="1"/>
        <charset val="204"/>
      </rPr>
      <t>составляет</t>
    </r>
  </si>
  <si>
    <t>Эффективность реализации ОМ 1</t>
  </si>
  <si>
    <t>1.3</t>
  </si>
  <si>
    <t>1.4</t>
  </si>
  <si>
    <r>
      <t xml:space="preserve">Эффективность реализации 2 подпрограммы   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b/>
        <sz val="9"/>
        <color theme="1"/>
        <rFont val="Times New Roman"/>
        <family val="1"/>
        <charset val="204"/>
      </rPr>
      <t>составляет</t>
    </r>
  </si>
  <si>
    <t>Эффективность реализации муниципальной программы по целевым индикаторам</t>
  </si>
  <si>
    <t>2.2</t>
  </si>
  <si>
    <t>2.3</t>
  </si>
  <si>
    <t>Эффективность реализации ОМ 7</t>
  </si>
  <si>
    <t>%</t>
  </si>
  <si>
    <t>Основное мероприятие 2.
Повышение качества  образования дошкольного образования</t>
  </si>
  <si>
    <t>Доля воспитанников дошкольных организаций, обучающихся  по программам, соответствующим требованиям стандартов дошкольного образования, в общей численности воспитанников дошкольных организаций</t>
  </si>
  <si>
    <t xml:space="preserve">Эффективность реализации  ОМ 2  </t>
  </si>
  <si>
    <t xml:space="preserve">Основное мероприятие 3.
Развитие инфраструктуры доступности качественного  образования
</t>
  </si>
  <si>
    <t>Удельный вес  численности населения 6-18 лет, охваченного общим образованием, в общей численности населения в возрасте 6-18 лет</t>
  </si>
  <si>
    <t xml:space="preserve">Мероприятие 1
Организация и проведение мероприятий, направленных на выявление и поддержку одаренных детей и талантливой молодежи 
</t>
  </si>
  <si>
    <t>Удельный вес численности обучающихся по программам общего образования, участвующих в олимпиадах и конкурсах различного уровня, в общей численности обучающихся по программам общего образования</t>
  </si>
  <si>
    <t>4.2.</t>
  </si>
  <si>
    <t xml:space="preserve">Мероприятие 2
Поощрение одаренных детей и талантливой молодежи
</t>
  </si>
  <si>
    <t>Мероприятие 1
Материально-техническое оснащение муниципальных образовательных учреждений дополнительного образования детей</t>
  </si>
  <si>
    <t>Доля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этой возрастной категории.</t>
  </si>
  <si>
    <t>Доля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этой возрастной категории</t>
  </si>
  <si>
    <t xml:space="preserve">Мероприятие 1. 
Организация и  проведение районных  слетов, соревнований ЮДМ, ЮДП, военных сборах
</t>
  </si>
  <si>
    <t>6.1</t>
  </si>
  <si>
    <t>Удельный вес численности обучающихся по программам общего образования, участвующих в  конкурсах и соревнованиях военно-патриотической спортивной  направленности, в общей численности обучающихся по программам общего образования</t>
  </si>
  <si>
    <t>человек</t>
  </si>
  <si>
    <t>Задача 2 муниципальной программы
Обеспечение равного доступа населения к качественным услугам дошкольного, общего образования и дополнительного образования обучающихся</t>
  </si>
  <si>
    <t xml:space="preserve">Основное мероприятие 1
Предоставление муниципальных услуг муниципальными  образовательными учреждениями по предоставлению дошкольного, общего, дополнительного образования
</t>
  </si>
  <si>
    <t>Доля родительской платы на 1 воспитанника ДОУ, к общей сумме затрат на 1 воспитанника в год</t>
  </si>
  <si>
    <t>Доля родителей (законных представителей), воспользовашихся правом на получение компенсации, от общей численности родителей, имеющих право на компенсацию</t>
  </si>
  <si>
    <t>Удельный вес численности обучающихся, которым предоставлена возможность обучаться в соответствии с современными требованиями, в общей численности обучающихся</t>
  </si>
  <si>
    <t>Доля  средней  заработной платы педагогических работников общеобразовательных учреждений Исилькульского муниципального района из всех источников финансирования, от средней заработной платы по экономике региона</t>
  </si>
  <si>
    <t>Доля учреждений дополнительного образования, соответсвующих требованиям Санпин к организации образовательного процесса, к общему числу учреждений дополнительного образования</t>
  </si>
  <si>
    <t xml:space="preserve">Основное мероприятие 2.
Повышение уровня защищённости и безопасности детей-сирот и детей, оставшихся без попечения родителей
</t>
  </si>
  <si>
    <t xml:space="preserve">Основное мероприятие 3.
Управление процессом образования и деятельностью органов опеки и попечительства
</t>
  </si>
  <si>
    <t>Основное мероприятие 4.
Функционирование Центров финансово-экономического, ресурсно-методического и хозяйственного обеспечения учреждений в сфере образования Исилькульского муниципального района</t>
  </si>
  <si>
    <t xml:space="preserve">Мероприятие 1. 
Организационно-методическое  и информационное обеспечение  учреждений в сфере образования Исилькульского муниципального района Омской области
</t>
  </si>
  <si>
    <t>Мероприятие 2. 
Централизованное финансово-экономическое обеспечение учреждений в сфере образования Исилькульского муниципального района Омской области</t>
  </si>
  <si>
    <t xml:space="preserve">Мероприятие 3. 
Хозяйственное обеспечение учреждений в сфере образования Исилькульского муниципального района Омской области
</t>
  </si>
  <si>
    <t>4.3</t>
  </si>
  <si>
    <t xml:space="preserve">Доля детей-сирот и детей, оставшихся без попечения    
родителей, переданных на воспитание в семью, от общего   
количества выявленных детей-сирот и детей, оставшихся без
попечения родителей, проживающих на территории Исилькульского района
</t>
  </si>
  <si>
    <t>Доля муниципальных образовательных учреждений Исилькульского муниципального района, имеющих лицензию на право ведения образовательной деятельности, от общего количества муниципальных образовательных учреждений общего образования</t>
  </si>
  <si>
    <t xml:space="preserve">Доля несовершеннолетних, получивших услугу по защите личных и жилищный прав, от общего числа обратившихся в орган опеки и попечительства.
</t>
  </si>
  <si>
    <t>Доля  образовательных учреждений Исилькульского муниципального района, обслуживаемых ресурсно-методическим отделом, финансово-экономическим центром и центром хозяйственного обеспечения учреждений в сфере образования, от общего количества образовательных учреждений</t>
  </si>
  <si>
    <t>Подпрограмма № 3: «Организация отдыха детей и подростков в каникулярное время»</t>
  </si>
  <si>
    <t xml:space="preserve">Основное мероприятие 1
Совершенствование услуг по организации отдыха детей и подростков Исилькульского муниципального района Омской области
</t>
  </si>
  <si>
    <t>Обеспеченность детских оздоровительных учреждений подготовленными кадрами</t>
  </si>
  <si>
    <t>Доля несовершеннолетних, находящихся в трудной жизненной ситуации, отдохнувших в лагерях различного типа на территории района</t>
  </si>
  <si>
    <t>Сохранение и укрепление здоровья детей</t>
  </si>
  <si>
    <t xml:space="preserve">Основное мероприятие 2.
Совершенствование и укрепление материально-технической базы детских лагерей </t>
  </si>
  <si>
    <t xml:space="preserve">Доля детских учреждений отдыха Исилькульского муниципального района, исполнивших план-задание по подготовке к новому летнему сезону, к общему количеству учреждений отдыха Исилькульского муниципального района. </t>
  </si>
  <si>
    <t>Подпрограмма 2 Обеспечение реализации развития дошкольного, общего и дополнительного образования детей Исилькульского муниципального района</t>
  </si>
  <si>
    <t>Достижения уровня средней номинальной начисленной заработной платы педагогических работников муниципальных организаций дополнительного образования Исилькульского муниципального района Омской области</t>
  </si>
  <si>
    <t>Основное мероприятие 1.
Развитие инфраструктуры доступности качественного дошкольного образования</t>
  </si>
  <si>
    <t>3.3</t>
  </si>
  <si>
    <t>3.4</t>
  </si>
  <si>
    <t>3.5</t>
  </si>
  <si>
    <t>3.6</t>
  </si>
  <si>
    <t>3.7</t>
  </si>
  <si>
    <t>3.8</t>
  </si>
  <si>
    <t xml:space="preserve">Основное мероприятие 5.
Обеспечение функционирования модели персонифицированного финансирования дополнительного образования детей </t>
  </si>
  <si>
    <t>Мероприятие 5.
Подготовка стационарных муниципальных детских оздоровительных лагерей</t>
  </si>
  <si>
    <t>Доля стационарных муниципальных детских оздоровительных лагерей, открытых в установленном порядке, от общего количества муниципальных детских оздоровительных лагерей,получивших субсидию на указанные цели(процентов)</t>
  </si>
  <si>
    <t>Количество детей в возрасте от 5 до 18 лет, охваченных системой персонифицированного финансирования дополнительного образования детей</t>
  </si>
  <si>
    <t>Мероприятие 2. 
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(Обеспечение функционирования модели персонифицированного финансирования дополнительного образования детей)</t>
  </si>
  <si>
    <t>чел</t>
  </si>
  <si>
    <t>7.1</t>
  </si>
  <si>
    <t>Мероприятие 1. 
 Обеспечение функционирования модели персонифицированного финансирования дополнительного образования детей за счет средств местного бюджета.</t>
  </si>
  <si>
    <t xml:space="preserve">Мероприятие 1.
Проведение ремонта муниципальных дошкольных организаций
</t>
  </si>
  <si>
    <t>Мероприятие 2.
Материально-техническое оснащение дошкольных организаций</t>
  </si>
  <si>
    <t>Мероприятие 2
Материально-техническое оснащение муниципальных образовательных организаций</t>
  </si>
  <si>
    <t xml:space="preserve">Отношение  среднего балла   единого государственного экзамена (в расчете на 1     предмет) в 10 процентах школ с лучшими          
результатами   единого государственного экзамена к       
среднему баллу  единого государственного экзамена (в      
расчете на 1 предмет) в 10 процентах школ с худшими          
результатами единого государственного экзамена   </t>
  </si>
  <si>
    <t>Мероприятие 3
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</si>
  <si>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Доля обучающихся, получающих основное общее, среднее общее образование в муниципальных общеобразовательных организациях, обеспечиваемых горячим питанием (готовой к употреблению пищевой продукцией) за счет субсидии на организацию горячего питания обучающихся в муниципальных общеобразовательных организациях (обеспечение готовой к употреблению пищевой продукцией), в общей численности обучающихся, получающих основное общее, среднее общее образование в муниципальных общеобразовательных организациях, проживающих в семьях, в которых средний доход на каждого члена семьи ниже полуторной величины прожиточного минимума в Омской области в расчете на душу населения</t>
  </si>
  <si>
    <t>Мероприятие 6.
Обеспечение гарантированного своевременного и безопасного подвоза детей: приобретение и замена  школьных автобусов,  выработавших свой ресурс, установка ГЛОНАСС и приборов учета режимов движения труда и отдыха водителя (тахограф)</t>
  </si>
  <si>
    <t>Основное мероприятие 4. 
Выявление и поддержка одаренных детей и молодежи</t>
  </si>
  <si>
    <t xml:space="preserve">Мероприятие 3. 
Организация участия обучающихся в мероприятиях дополнительного образования детей </t>
  </si>
  <si>
    <t xml:space="preserve">Основное мероприятие 6.
Развитие физической культуры и спорта в образовательных учреждениях общего и дополнительного образования детей
</t>
  </si>
  <si>
    <t xml:space="preserve">Основное мероприятие 5. 
 Развитие сферы неформального образования и социализации детей
</t>
  </si>
  <si>
    <t xml:space="preserve"> Основное мероприятие 7.
Развитие кадрового потенциала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</si>
  <si>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Мероприятие 1. 
Проведение районных конференций, конкурсов, смотров-конкурсов, мастер-классов, научно-практических конференций, форумов, фестиваля инновационных идей,  семинаров, совещаний и других мероприятий  для педагогических работников образовательных учреждений  района.</t>
  </si>
  <si>
    <t xml:space="preserve">Удельный вес численности  педагогических работников в     
возрасте до 35 лет в общей  численности педагогических   
работников общеобразовательных организаций </t>
  </si>
  <si>
    <t xml:space="preserve">Мероприятие 1.
Реализация основных общеобразовательных программ дошкольного образования.
</t>
  </si>
  <si>
    <t xml:space="preserve">Мероприятие 2.
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
</t>
  </si>
  <si>
    <t xml:space="preserve">Мероприятие 3.
Реализация   основных общеобразовательных программ  основного общего образования </t>
  </si>
  <si>
    <t xml:space="preserve">Мероприятие 5.
Реализация дополнительных общеразвивающих программ 
</t>
  </si>
  <si>
    <t xml:space="preserve">Мероприятие 4.
Реализация   основных общеобразовательных программ  среднего общего образования  </t>
  </si>
  <si>
    <t>Мероприятие 1
 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</si>
  <si>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Мероприятие 2 
 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</si>
  <si>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Мероприятие 3 
Предоставление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</si>
  <si>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Мероприятие 1. 
Руководство и управление в сфере установленных функций органов местного самоуправления</t>
  </si>
  <si>
    <t>Мероприятие 2.
Организация и осуществление деятельности по опеке и попечительству над несовершеннолетними</t>
  </si>
  <si>
    <t>Мероприятие 2.
Организация медицинского осмотра работников, задействованных в работе  учреждений отдыха всех типов на территории района</t>
  </si>
  <si>
    <t xml:space="preserve">Мероприятие 3.
Организация отдыха детей  и молодежи
</t>
  </si>
  <si>
    <t>Мероприятие 4.
Организация и осуществление мероприятий по работе с детьми и молодежью в каникулярное время</t>
  </si>
  <si>
    <t>Мероприятие 1.
Подготовка  лагерей с дневным пребыванием  к оздоровительному сезону</t>
  </si>
  <si>
    <t>Количество детей Исилькульского района от 6-18 лет, проживающих на территории Исилькульского муниципального района Омской области, направленных в организации отдыха и их оздоровления</t>
  </si>
  <si>
    <t>1.5</t>
  </si>
  <si>
    <t>Подпрограмма № 1"Развитие системы дошкольного, общего и дополнительного образования детей Исилькульского муниципального района"</t>
  </si>
  <si>
    <t>Задача  3 "Совершенствование и развитие системы организации отдыха детей и подростков"</t>
  </si>
  <si>
    <t>Задача 1 подпрограммы 1 муниципальной программы
"Создание условий для  доступности качественного дошкольного, общего образования, и дополнительного образования,  соответствующего требованиям развития экономики района, современным потребностями общества и каждого гражданина."</t>
  </si>
  <si>
    <t xml:space="preserve">Мероприятие 8.
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
</t>
  </si>
  <si>
    <t>Мероприятие 7.
Ремонт зданий, установка систем и оборудования пожарной и общей безопасности в муниципальных образовательных организациях</t>
  </si>
  <si>
    <t>Доля муниципальных образовательных организаций, в которых проведены мероприятия по ремонту зданий, установке систем и оборудования пожарной и общей безопасности за счет средств субсидий на ремонт зданий, установку систем и оборудования пожарной и общей безопасности в муниципальных образовательных организациях в общем количестве муниципальных образовательных организаций района, которым предоставлена субсидия</t>
  </si>
  <si>
    <t>3.9</t>
  </si>
  <si>
    <t>Мероприятие 2
Ремонт муниципальных  организаций дополнительного образования детей</t>
  </si>
  <si>
    <t>6.2</t>
  </si>
  <si>
    <t>Мероприятие 2. 
Участие обучающихся муниципальных образовательных учреждений  в конкурсах «Школа безопасности», «Безопасное колесо».</t>
  </si>
  <si>
    <t>ед.</t>
  </si>
  <si>
    <t>Количество общеобразовательных организаций, расположенных в сельской местности и малых городах, в которых проведены мероприятия по ремонту и (или) материально-техническому оснащению центров образования естественно-научной и технологической направленностей</t>
  </si>
  <si>
    <t>1.6</t>
  </si>
  <si>
    <t>Основное мероприятие 7.                                                                                                                                                                                                                                                                                                                                                                                                                                                                                                            Реализация регионального проекта "Патриотическое воспитание граждан Российской Федерации", направленного на достижение целей федерального проекта " Патриотическое воспитание граждан Российской Федерации"</t>
  </si>
  <si>
    <t>Основное мероприятие 8
"Реализация мероприятий, направленных на достижение целей федерального проекта "Современная школа"</t>
  </si>
  <si>
    <t>8.1</t>
  </si>
  <si>
    <t>Эффективность реализации ОМ 8</t>
  </si>
  <si>
    <t>ед</t>
  </si>
  <si>
    <t>Мероприятие 2
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</si>
  <si>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r>
      <t xml:space="preserve">Эффективность реализации 3 подпрограммы   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b/>
        <sz val="9"/>
        <color theme="1"/>
        <rFont val="Times New Roman"/>
        <family val="1"/>
        <charset val="204"/>
      </rPr>
      <t>составляет</t>
    </r>
  </si>
  <si>
    <t>Мероприятие 10
Капитальный ремонт зданий (сооружений) и оснащения средствами обучения и воспитания муниципальных образовательных организаций</t>
  </si>
  <si>
    <t>Доля муниципальных общеобразовательных организаций, в которых проведены мероприятия по капитальному ремонту зданий (сооружений) и оснащения средствами обучения и воспитания муниципальных образовательных организаций</t>
  </si>
  <si>
    <t>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</t>
  </si>
  <si>
    <t xml:space="preserve">Мероприятие 14                Реализация мероприятий по модернизации школьных систем образования (капитальный ремонт зданий (сооружений) и оснащение средствами обучения и воспитания муниципальных общеобразовательных организаций).
</t>
  </si>
  <si>
    <t>3.10</t>
  </si>
  <si>
    <t>Доля средств, возмещенных (авансированных) подрядчику (поставщику) в связи с осуществлением работ по капитальному ремонту зданий (сооружений) муниципальных общеобразовательных организаций и поставкой таким организациям средств обучения и воспитания, в общем объеме средств, предусмотренных контрактами на осуществление работ по капитальному ремонту зданий (сооружений) муниципальных общеобразовательных организаций и поставку им средств обучения и воспитания с двухлетним циклом осуществления работ на объектах" определяется на основе соответствующих данных внутриведомственного мониторинга органа управления образования</t>
  </si>
  <si>
    <t>Мероприятие 16.
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</si>
  <si>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Доля обучающихся, получающих начальное общее образование в муниципальных образовательных организациях, получающих бесплатное горячее питание, к общему количеству, обучающихся, получающих начальное образование в муниципальных образовательных организациях</t>
  </si>
  <si>
    <t>Мероприятие 17.
Ремонт зданий и материально-техническое оснащение муниципальных образовательных организаций муниципальных районов Омской области в целях подготовки к новому учебному году</t>
  </si>
  <si>
    <t>Доля муниципальных образовательных организаций Исилькульского района Омской области, допущенных муниципальными комиссиями по проверке готовности образовательных организаций к началу нового учебного года, в общем количестве муниципальных образовательных организаций Исилькульского муниципального района Омской области</t>
  </si>
  <si>
    <t>Мероприятие 19.
Обеспечение пунктов проведения экзаменов (далее – ППЭ) для государственной итоговой аттестации по образовательным программам основного общего и среднего общего образования (далее – ГИА), организованных на базе муниципальных общеобразовательных организаций, автоматизированным рабочим местом, подключенным к защищенной сети передачи данных "Проведение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экзаменов" для связи с личным кабинетом ППЭ, 
соответствующим требованиям информационной безопасности</t>
  </si>
  <si>
    <t>Мероприятие 20.
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 (ежемесячное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организаций)</t>
  </si>
  <si>
    <t>Количество  обеспеченных выплат ежемесячного денежного вознаграждения советникам директоров по воспитанию и взаимодействию с детскими общественными объединениями</t>
  </si>
  <si>
    <t>3.11</t>
  </si>
  <si>
    <t>5.3</t>
  </si>
  <si>
    <t>5.4</t>
  </si>
  <si>
    <t>Мероприятие 4. 
Озеленение и благоустройство территории общеобразовательных учреждений</t>
  </si>
  <si>
    <t>Количество общеобразовательных учреждений, получивших премию в рамках муниципального конкурса по озеленению и благоустройству территорий общеобразовательных учреждений
«Лучший пришкольный участок»</t>
  </si>
  <si>
    <t>7.2</t>
  </si>
  <si>
    <t>Мероприятие 2. 
Обеспечение выплат  обучающимся по образовательным программам высшего образования по направлению подготовки "Образование и педагогические науки", заключившим договор о целевом обучении</t>
  </si>
  <si>
    <t>Количество обучающихся по образовательным программам высшего образования по направлению подготовки "Образование и педагогические науки", заключивших договор о целевом обучении</t>
  </si>
  <si>
    <t>Основное мероприятие 9
Реализация мероприятий, направленных на достижение целей федерального проекта "Успех каждого ребенка"</t>
  </si>
  <si>
    <t>Мероприятие 2.      
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</si>
  <si>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Количество общеобразовательных организаций, в которых обновлена материально-техническая база для занятий детей физической культурой и спортом</t>
  </si>
  <si>
    <t>Эффективность реализации ОМ 9</t>
  </si>
  <si>
    <t>Основное мероприятие 10
Реализация инициативных проектов в сфере образования</t>
  </si>
  <si>
    <t>Мероприятие 1. 
Обустройство территории МБДОУ Боевого детского сада: "Детский сад - территория здоровья"</t>
  </si>
  <si>
    <t>Доля муниципальных образовательных организаций, в которых проведены мероприятия по обустройству прилегающих территорий</t>
  </si>
  <si>
    <t>9.1</t>
  </si>
  <si>
    <t>10.1</t>
  </si>
  <si>
    <t>10.2</t>
  </si>
  <si>
    <t>Мероприятие 2. 
Обустройство территории МБОУ "Аполлоновская СОШ": "Школа - территория безопасности"</t>
  </si>
  <si>
    <t>Эффективность реализации ОМ 10</t>
  </si>
  <si>
    <t>Мероприятие 6.   предоставление дополнительных мер социальной поддержки членам семей участников специальной военной операции</t>
  </si>
  <si>
    <t xml:space="preserve">Доля обучающихся в муниципальных образовательных организациях, являющихся членами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
от 21 сентября 2022 года № 647 "Об объявлении частичной мобилизации в Российской Федерации" (далее - мобилизованные), обеспеченных дополнительными мерами социальной поддержки членам семей мобилизованных, к общему количеству обучающихся в муниципальных образовательных организациях, являющихся членами семей мобилизованных </t>
  </si>
  <si>
    <t xml:space="preserve">Мероприятие 3.   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организациях) </t>
  </si>
  <si>
    <t>Доля муниципальных образовательных организаций, в которых проведены мероприятия по ремонту зданий, установке систем и оборудования пожарной и общей безопасности за счет средств местного бюджета, установку систем и оборудования пожарной и общей безопасности в муниципальных образовательных организациях из общего объёма запланированных средств</t>
  </si>
  <si>
    <t>Количество классов-комплектов,   обеспеченых выплатой денежного вознаграждения за классное руководство, предоставляемой педагогическим работникам образовательных организаций, ежемесячно.</t>
  </si>
  <si>
    <t>Количество в ППЭ автоматизированных рабочих мест, подключенных к защищенной сети передачи данных "Проведение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экзаменов" для связи с личным кабинетом ППЭ.</t>
  </si>
  <si>
    <t xml:space="preserve">оценки эффективности реализации муниципальной программы Исилькульского муниципального района Омской области
«Развитие образования Исилькульского муниципального района» в 2024 году </t>
  </si>
  <si>
    <t xml:space="preserve">Приложение №1 к отчёту о достижении плановых значений ожидаемых результатов реализации муниципальной программы Исилькульского муниципального района Омской области за 2024г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</si>
</sst>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.5"/>
      <color theme="1"/>
      <name val="Times New Roman"/>
      <family val="1"/>
      <charset val="204"/>
    </font>
    <font>
      <b/>
      <sz val="9.5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vertAlign val="superscript"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sz val="9"/>
      <color rgb="FF0070C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Calibri"/>
      <family val="2"/>
      <scheme val="minor"/>
    </font>
    <font>
      <b/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250">
    <xf numFmtId="0" fontId="0" fillId="0" borderId="0" xfId="0"/>
    <xf numFmtId="0" fontId="0" fillId="0" borderId="0" xfId="0" applyBorder="1"/>
    <xf numFmtId="0" fontId="6" fillId="0" borderId="0" xfId="0" applyFont="1"/>
    <xf numFmtId="0" fontId="8" fillId="0" borderId="0" xfId="0" applyFont="1"/>
    <xf numFmtId="0" fontId="8" fillId="0" borderId="0" xfId="0" applyFont="1" applyFill="1" applyBorder="1" applyAlignment="1">
      <alignment vertical="top" wrapText="1"/>
    </xf>
    <xf numFmtId="0" fontId="14" fillId="0" borderId="0" xfId="0" applyFont="1"/>
    <xf numFmtId="0" fontId="14" fillId="0" borderId="6" xfId="0" applyFont="1" applyBorder="1" applyProtection="1">
      <protection hidden="1"/>
    </xf>
    <xf numFmtId="0" fontId="14" fillId="0" borderId="1" xfId="0" applyFont="1" applyBorder="1" applyProtection="1"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49" fontId="14" fillId="0" borderId="6" xfId="0" applyNumberFormat="1" applyFont="1" applyBorder="1" applyProtection="1">
      <protection locked="0"/>
    </xf>
    <xf numFmtId="0" fontId="12" fillId="0" borderId="1" xfId="0" applyFont="1" applyBorder="1" applyAlignment="1" applyProtection="1">
      <alignment horizontal="justify" vertical="top"/>
      <protection locked="0"/>
    </xf>
    <xf numFmtId="0" fontId="8" fillId="0" borderId="6" xfId="0" applyFont="1" applyBorder="1" applyProtection="1">
      <protection locked="0"/>
    </xf>
    <xf numFmtId="49" fontId="14" fillId="0" borderId="1" xfId="0" applyNumberFormat="1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14" fillId="0" borderId="1" xfId="0" applyFont="1" applyBorder="1" applyProtection="1">
      <protection locked="0"/>
    </xf>
    <xf numFmtId="0" fontId="13" fillId="0" borderId="2" xfId="0" applyFont="1" applyBorder="1" applyAlignment="1" applyProtection="1">
      <protection locked="0"/>
    </xf>
    <xf numFmtId="0" fontId="7" fillId="0" borderId="1" xfId="0" applyFont="1" applyBorder="1" applyProtection="1">
      <protection locked="0"/>
    </xf>
    <xf numFmtId="49" fontId="16" fillId="0" borderId="1" xfId="0" applyNumberFormat="1" applyFont="1" applyBorder="1" applyProtection="1">
      <protection locked="0"/>
    </xf>
    <xf numFmtId="0" fontId="15" fillId="3" borderId="4" xfId="1" applyFont="1" applyFill="1" applyBorder="1" applyAlignment="1" applyProtection="1">
      <alignment vertical="top"/>
      <protection locked="0"/>
    </xf>
    <xf numFmtId="0" fontId="8" fillId="0" borderId="1" xfId="0" applyFont="1" applyBorder="1" applyAlignment="1" applyProtection="1">
      <alignment wrapText="1"/>
      <protection locked="0"/>
    </xf>
    <xf numFmtId="49" fontId="14" fillId="0" borderId="0" xfId="0" applyNumberFormat="1" applyFont="1" applyBorder="1" applyProtection="1">
      <protection locked="0"/>
    </xf>
    <xf numFmtId="0" fontId="8" fillId="0" borderId="0" xfId="0" applyFont="1" applyBorder="1" applyProtection="1">
      <protection locked="0"/>
    </xf>
    <xf numFmtId="0" fontId="14" fillId="0" borderId="0" xfId="0" applyFont="1" applyBorder="1" applyProtection="1">
      <protection locked="0"/>
    </xf>
    <xf numFmtId="0" fontId="12" fillId="0" borderId="7" xfId="0" applyFont="1" applyFill="1" applyBorder="1" applyAlignment="1" applyProtection="1">
      <alignment horizontal="left" vertical="top" wrapText="1"/>
      <protection locked="0"/>
    </xf>
    <xf numFmtId="0" fontId="5" fillId="0" borderId="2" xfId="0" applyFont="1" applyBorder="1" applyAlignment="1" applyProtection="1">
      <protection locked="0"/>
    </xf>
    <xf numFmtId="0" fontId="5" fillId="0" borderId="3" xfId="0" applyFont="1" applyBorder="1" applyAlignment="1" applyProtection="1">
      <protection locked="0"/>
    </xf>
    <xf numFmtId="0" fontId="11" fillId="0" borderId="1" xfId="0" applyFont="1" applyBorder="1" applyAlignment="1" applyProtection="1">
      <alignment horizontal="justify" vertical="top" wrapText="1"/>
      <protection locked="0"/>
    </xf>
    <xf numFmtId="0" fontId="12" fillId="0" borderId="4" xfId="0" applyFont="1" applyBorder="1" applyAlignment="1" applyProtection="1">
      <alignment horizontal="justify" vertical="top"/>
      <protection locked="0"/>
    </xf>
    <xf numFmtId="0" fontId="8" fillId="0" borderId="4" xfId="0" applyFont="1" applyBorder="1" applyProtection="1">
      <protection locked="0"/>
    </xf>
    <xf numFmtId="0" fontId="12" fillId="0" borderId="4" xfId="0" applyFont="1" applyBorder="1" applyAlignment="1" applyProtection="1">
      <alignment horizontal="justify" vertical="top" wrapText="1"/>
      <protection locked="0"/>
    </xf>
    <xf numFmtId="0" fontId="12" fillId="0" borderId="4" xfId="0" applyFont="1" applyBorder="1" applyAlignment="1" applyProtection="1">
      <alignment horizontal="center" vertical="center" wrapText="1"/>
      <protection locked="0"/>
    </xf>
    <xf numFmtId="0" fontId="12" fillId="0" borderId="4" xfId="0" applyFont="1" applyBorder="1" applyAlignment="1" applyProtection="1">
      <alignment horizontal="justify" vertical="center"/>
      <protection locked="0"/>
    </xf>
    <xf numFmtId="2" fontId="14" fillId="0" borderId="1" xfId="0" applyNumberFormat="1" applyFont="1" applyBorder="1" applyProtection="1">
      <protection locked="0"/>
    </xf>
    <xf numFmtId="0" fontId="8" fillId="0" borderId="1" xfId="0" applyFont="1" applyBorder="1" applyAlignment="1" applyProtection="1">
      <alignment vertical="top" wrapText="1"/>
      <protection locked="0"/>
    </xf>
    <xf numFmtId="0" fontId="14" fillId="0" borderId="1" xfId="0" applyFont="1" applyBorder="1" applyAlignment="1" applyProtection="1">
      <protection locked="0"/>
    </xf>
    <xf numFmtId="0" fontId="0" fillId="0" borderId="0" xfId="0" applyAlignment="1">
      <alignment vertical="top"/>
    </xf>
    <xf numFmtId="0" fontId="14" fillId="0" borderId="2" xfId="0" applyFont="1" applyBorder="1" applyProtection="1">
      <protection locked="0"/>
    </xf>
    <xf numFmtId="2" fontId="14" fillId="0" borderId="1" xfId="0" applyNumberFormat="1" applyFont="1" applyBorder="1" applyProtection="1">
      <protection hidden="1"/>
    </xf>
    <xf numFmtId="0" fontId="12" fillId="0" borderId="1" xfId="0" applyFont="1" applyFill="1" applyBorder="1" applyAlignment="1" applyProtection="1">
      <alignment horizontal="left" vertical="top" wrapText="1"/>
      <protection locked="0"/>
    </xf>
    <xf numFmtId="2" fontId="5" fillId="0" borderId="1" xfId="0" applyNumberFormat="1" applyFont="1" applyBorder="1" applyAlignment="1" applyProtection="1">
      <protection hidden="1"/>
    </xf>
    <xf numFmtId="0" fontId="17" fillId="3" borderId="1" xfId="1" applyFont="1" applyFill="1" applyBorder="1" applyAlignment="1" applyProtection="1">
      <alignment vertical="top" wrapText="1"/>
      <protection locked="0"/>
    </xf>
    <xf numFmtId="0" fontId="8" fillId="0" borderId="1" xfId="0" applyFont="1" applyBorder="1" applyProtection="1">
      <protection hidden="1"/>
    </xf>
    <xf numFmtId="0" fontId="8" fillId="3" borderId="1" xfId="0" applyFont="1" applyFill="1" applyBorder="1" applyAlignment="1" applyProtection="1">
      <alignment vertical="top" wrapText="1"/>
      <protection locked="0"/>
    </xf>
    <xf numFmtId="0" fontId="14" fillId="0" borderId="4" xfId="0" applyFont="1" applyBorder="1" applyProtection="1">
      <protection locked="0"/>
    </xf>
    <xf numFmtId="0" fontId="15" fillId="3" borderId="4" xfId="1" applyFont="1" applyFill="1" applyBorder="1" applyAlignment="1" applyProtection="1">
      <alignment horizontal="right" vertical="top"/>
      <protection locked="0"/>
    </xf>
    <xf numFmtId="49" fontId="14" fillId="0" borderId="2" xfId="0" applyNumberFormat="1" applyFont="1" applyBorder="1" applyProtection="1">
      <protection locked="0"/>
    </xf>
    <xf numFmtId="0" fontId="15" fillId="3" borderId="3" xfId="1" applyFont="1" applyFill="1" applyBorder="1" applyAlignment="1" applyProtection="1">
      <alignment horizontal="right" vertical="top"/>
      <protection locked="0"/>
    </xf>
    <xf numFmtId="2" fontId="14" fillId="3" borderId="1" xfId="0" applyNumberFormat="1" applyFont="1" applyFill="1" applyBorder="1" applyProtection="1">
      <protection locked="0"/>
    </xf>
    <xf numFmtId="0" fontId="14" fillId="0" borderId="1" xfId="0" applyNumberFormat="1" applyFont="1" applyBorder="1" applyProtection="1">
      <protection hidden="1"/>
    </xf>
    <xf numFmtId="49" fontId="14" fillId="0" borderId="6" xfId="0" applyNumberFormat="1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vertical="top" wrapText="1"/>
      <protection locked="0"/>
    </xf>
    <xf numFmtId="0" fontId="14" fillId="0" borderId="1" xfId="0" applyFont="1" applyFill="1" applyBorder="1" applyProtection="1">
      <protection locked="0"/>
    </xf>
    <xf numFmtId="0" fontId="0" fillId="4" borderId="0" xfId="0" applyFill="1"/>
    <xf numFmtId="2" fontId="14" fillId="0" borderId="6" xfId="0" applyNumberFormat="1" applyFont="1" applyBorder="1" applyProtection="1">
      <protection locked="0"/>
    </xf>
    <xf numFmtId="2" fontId="14" fillId="0" borderId="6" xfId="0" applyNumberFormat="1" applyFont="1" applyBorder="1" applyAlignment="1" applyProtection="1">
      <alignment horizontal="right"/>
      <protection locked="0"/>
    </xf>
    <xf numFmtId="0" fontId="14" fillId="0" borderId="1" xfId="0" applyNumberFormat="1" applyFont="1" applyBorder="1" applyAlignment="1" applyProtection="1">
      <protection hidden="1"/>
    </xf>
    <xf numFmtId="0" fontId="14" fillId="0" borderId="1" xfId="0" applyFont="1" applyBorder="1" applyAlignment="1" applyProtection="1">
      <alignment vertical="center"/>
      <protection hidden="1"/>
    </xf>
    <xf numFmtId="0" fontId="14" fillId="0" borderId="5" xfId="0" applyFont="1" applyBorder="1" applyAlignment="1" applyProtection="1">
      <protection hidden="1"/>
    </xf>
    <xf numFmtId="0" fontId="14" fillId="0" borderId="4" xfId="0" applyFont="1" applyBorder="1" applyAlignment="1" applyProtection="1">
      <alignment vertical="center"/>
      <protection hidden="1"/>
    </xf>
    <xf numFmtId="0" fontId="19" fillId="0" borderId="0" xfId="0" applyFont="1"/>
    <xf numFmtId="0" fontId="20" fillId="0" borderId="0" xfId="0" applyFont="1"/>
    <xf numFmtId="0" fontId="21" fillId="0" borderId="0" xfId="0" applyFont="1"/>
    <xf numFmtId="0" fontId="21" fillId="0" borderId="0" xfId="0" applyFont="1" applyFill="1" applyBorder="1" applyAlignment="1">
      <alignment vertical="top" wrapText="1"/>
    </xf>
    <xf numFmtId="2" fontId="14" fillId="0" borderId="6" xfId="0" applyNumberFormat="1" applyFont="1" applyBorder="1" applyProtection="1">
      <protection hidden="1"/>
    </xf>
    <xf numFmtId="2" fontId="14" fillId="0" borderId="5" xfId="0" applyNumberFormat="1" applyFont="1" applyBorder="1" applyAlignment="1" applyProtection="1">
      <protection hidden="1"/>
    </xf>
    <xf numFmtId="2" fontId="22" fillId="3" borderId="1" xfId="1" applyNumberFormat="1" applyFont="1" applyFill="1" applyBorder="1" applyAlignment="1" applyProtection="1">
      <alignment vertical="top"/>
      <protection hidden="1"/>
    </xf>
    <xf numFmtId="2" fontId="0" fillId="0" borderId="0" xfId="0" applyNumberFormat="1"/>
    <xf numFmtId="0" fontId="14" fillId="0" borderId="4" xfId="0" applyFont="1" applyBorder="1" applyProtection="1">
      <protection locked="0"/>
    </xf>
    <xf numFmtId="0" fontId="15" fillId="3" borderId="4" xfId="1" applyFont="1" applyFill="1" applyBorder="1" applyAlignment="1" applyProtection="1">
      <alignment horizontal="right" vertical="top"/>
      <protection locked="0"/>
    </xf>
    <xf numFmtId="0" fontId="17" fillId="3" borderId="1" xfId="1" applyFont="1" applyFill="1" applyBorder="1" applyAlignment="1" applyProtection="1">
      <alignment horizontal="left" vertical="center" wrapText="1"/>
      <protection locked="0"/>
    </xf>
    <xf numFmtId="0" fontId="11" fillId="3" borderId="1" xfId="1" applyFont="1" applyFill="1" applyBorder="1" applyAlignment="1" applyProtection="1">
      <alignment horizontal="left" vertical="top" wrapText="1"/>
      <protection locked="0"/>
    </xf>
    <xf numFmtId="2" fontId="18" fillId="0" borderId="1" xfId="0" applyNumberFormat="1" applyFont="1" applyBorder="1" applyProtection="1">
      <protection hidden="1"/>
    </xf>
    <xf numFmtId="0" fontId="25" fillId="0" borderId="0" xfId="0" applyFont="1"/>
    <xf numFmtId="0" fontId="17" fillId="3" borderId="1" xfId="1" applyFont="1" applyFill="1" applyBorder="1" applyAlignment="1" applyProtection="1">
      <alignment horizontal="left" vertical="top" wrapText="1"/>
      <protection locked="0"/>
    </xf>
    <xf numFmtId="0" fontId="12" fillId="3" borderId="4" xfId="0" applyFont="1" applyFill="1" applyBorder="1" applyAlignment="1" applyProtection="1">
      <alignment horizontal="justify" vertical="top"/>
      <protection locked="0"/>
    </xf>
    <xf numFmtId="0" fontId="8" fillId="3" borderId="2" xfId="0" applyFont="1" applyFill="1" applyBorder="1" applyAlignment="1" applyProtection="1">
      <alignment vertical="top" wrapText="1"/>
      <protection locked="0"/>
    </xf>
    <xf numFmtId="0" fontId="12" fillId="3" borderId="1" xfId="0" applyFont="1" applyFill="1" applyBorder="1" applyAlignment="1" applyProtection="1">
      <alignment horizontal="justify" vertical="top"/>
      <protection locked="0"/>
    </xf>
    <xf numFmtId="49" fontId="18" fillId="0" borderId="1" xfId="0" applyNumberFormat="1" applyFont="1" applyBorder="1" applyProtection="1">
      <protection locked="0"/>
    </xf>
    <xf numFmtId="0" fontId="11" fillId="0" borderId="1" xfId="0" applyFont="1" applyBorder="1" applyAlignment="1" applyProtection="1">
      <alignment wrapText="1"/>
      <protection locked="0"/>
    </xf>
    <xf numFmtId="0" fontId="18" fillId="0" borderId="1" xfId="0" applyFont="1" applyBorder="1" applyProtection="1">
      <protection locked="0"/>
    </xf>
    <xf numFmtId="2" fontId="18" fillId="0" borderId="1" xfId="0" applyNumberFormat="1" applyFont="1" applyBorder="1" applyProtection="1">
      <protection locked="0"/>
    </xf>
    <xf numFmtId="0" fontId="18" fillId="0" borderId="1" xfId="0" applyFont="1" applyBorder="1" applyProtection="1">
      <protection hidden="1"/>
    </xf>
    <xf numFmtId="0" fontId="11" fillId="0" borderId="1" xfId="0" applyFont="1" applyBorder="1" applyAlignment="1" applyProtection="1">
      <alignment vertical="top" wrapText="1"/>
      <protection locked="0"/>
    </xf>
    <xf numFmtId="0" fontId="14" fillId="0" borderId="4" xfId="0" applyFont="1" applyBorder="1" applyProtection="1">
      <protection locked="0"/>
    </xf>
    <xf numFmtId="49" fontId="14" fillId="0" borderId="5" xfId="0" applyNumberFormat="1" applyFont="1" applyBorder="1" applyAlignment="1" applyProtection="1">
      <alignment horizontal="center"/>
      <protection locked="0"/>
    </xf>
    <xf numFmtId="0" fontId="12" fillId="0" borderId="1" xfId="0" applyFont="1" applyBorder="1" applyAlignment="1" applyProtection="1">
      <alignment horizontal="justify" vertical="top" wrapText="1"/>
      <protection locked="0"/>
    </xf>
    <xf numFmtId="0" fontId="17" fillId="3" borderId="4" xfId="1" applyFont="1" applyFill="1" applyBorder="1" applyAlignment="1" applyProtection="1">
      <alignment vertical="top" wrapText="1"/>
      <protection locked="0"/>
    </xf>
    <xf numFmtId="0" fontId="17" fillId="3" borderId="4" xfId="1" applyFont="1" applyFill="1" applyBorder="1" applyAlignment="1" applyProtection="1">
      <alignment horizontal="left" vertical="top" wrapText="1"/>
      <protection locked="0"/>
    </xf>
    <xf numFmtId="0" fontId="17" fillId="3" borderId="3" xfId="1" applyFont="1" applyFill="1" applyBorder="1" applyAlignment="1" applyProtection="1">
      <alignment horizontal="left" vertical="top" wrapText="1"/>
      <protection locked="0"/>
    </xf>
    <xf numFmtId="0" fontId="15" fillId="3" borderId="4" xfId="1" applyFont="1" applyFill="1" applyBorder="1" applyAlignment="1" applyProtection="1">
      <alignment horizontal="right" vertical="top" wrapText="1"/>
      <protection locked="0"/>
    </xf>
    <xf numFmtId="0" fontId="27" fillId="0" borderId="0" xfId="0" applyFont="1" applyAlignment="1">
      <alignment horizontal="left"/>
    </xf>
    <xf numFmtId="0" fontId="12" fillId="0" borderId="4" xfId="0" applyFont="1" applyBorder="1" applyAlignment="1" applyProtection="1">
      <alignment horizontal="left" vertical="center" wrapText="1"/>
      <protection locked="0"/>
    </xf>
    <xf numFmtId="0" fontId="8" fillId="0" borderId="5" xfId="0" applyFont="1" applyBorder="1" applyAlignment="1" applyProtection="1">
      <alignment horizontal="center" vertical="top" wrapText="1"/>
      <protection locked="0"/>
    </xf>
    <xf numFmtId="0" fontId="12" fillId="0" borderId="5" xfId="0" applyFont="1" applyBorder="1" applyAlignment="1" applyProtection="1">
      <alignment horizontal="left" vertical="top" wrapText="1"/>
      <protection locked="0"/>
    </xf>
    <xf numFmtId="0" fontId="8" fillId="0" borderId="5" xfId="0" applyFont="1" applyBorder="1" applyAlignment="1" applyProtection="1">
      <alignment horizontal="right"/>
      <protection locked="0"/>
    </xf>
    <xf numFmtId="2" fontId="14" fillId="0" borderId="5" xfId="0" applyNumberFormat="1" applyFont="1" applyBorder="1" applyAlignment="1" applyProtection="1">
      <alignment horizontal="right"/>
      <protection locked="0"/>
    </xf>
    <xf numFmtId="2" fontId="14" fillId="0" borderId="5" xfId="0" applyNumberFormat="1" applyFont="1" applyBorder="1" applyAlignment="1" applyProtection="1">
      <alignment horizontal="right"/>
      <protection hidden="1"/>
    </xf>
    <xf numFmtId="0" fontId="14" fillId="0" borderId="5" xfId="0" applyFont="1" applyBorder="1" applyAlignment="1" applyProtection="1">
      <alignment horizontal="right"/>
      <protection hidden="1"/>
    </xf>
    <xf numFmtId="0" fontId="7" fillId="0" borderId="5" xfId="0" applyFont="1" applyBorder="1" applyAlignment="1" applyProtection="1">
      <alignment horizontal="left"/>
      <protection locked="0"/>
    </xf>
    <xf numFmtId="0" fontId="26" fillId="3" borderId="1" xfId="1" applyFont="1" applyFill="1" applyBorder="1" applyAlignment="1" applyProtection="1">
      <alignment horizontal="right"/>
      <protection locked="0"/>
    </xf>
    <xf numFmtId="0" fontId="13" fillId="0" borderId="2" xfId="0" applyFont="1" applyBorder="1" applyAlignment="1" applyProtection="1">
      <alignment horizontal="right"/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8" fillId="0" borderId="2" xfId="0" applyFont="1" applyBorder="1" applyAlignment="1" applyProtection="1">
      <alignment wrapText="1"/>
      <protection locked="0"/>
    </xf>
    <xf numFmtId="0" fontId="14" fillId="0" borderId="3" xfId="0" applyFont="1" applyBorder="1" applyProtection="1">
      <protection locked="0"/>
    </xf>
    <xf numFmtId="0" fontId="14" fillId="0" borderId="4" xfId="0" applyFont="1" applyBorder="1" applyProtection="1">
      <protection locked="0"/>
    </xf>
    <xf numFmtId="0" fontId="15" fillId="3" borderId="2" xfId="1" applyFont="1" applyFill="1" applyBorder="1" applyAlignment="1" applyProtection="1">
      <alignment horizontal="right"/>
      <protection locked="0"/>
    </xf>
    <xf numFmtId="0" fontId="15" fillId="3" borderId="3" xfId="1" applyFont="1" applyFill="1" applyBorder="1" applyAlignment="1" applyProtection="1">
      <alignment horizontal="right"/>
      <protection locked="0"/>
    </xf>
    <xf numFmtId="0" fontId="15" fillId="3" borderId="4" xfId="1" applyFont="1" applyFill="1" applyBorder="1" applyAlignment="1" applyProtection="1">
      <alignment horizontal="right"/>
      <protection locked="0"/>
    </xf>
    <xf numFmtId="0" fontId="11" fillId="0" borderId="2" xfId="0" applyFont="1" applyBorder="1" applyAlignment="1" applyProtection="1">
      <alignment horizontal="left" wrapText="1"/>
      <protection locked="0"/>
    </xf>
    <xf numFmtId="0" fontId="11" fillId="0" borderId="3" xfId="0" applyFont="1" applyBorder="1" applyAlignment="1" applyProtection="1">
      <alignment horizontal="left"/>
      <protection locked="0"/>
    </xf>
    <xf numFmtId="0" fontId="11" fillId="0" borderId="4" xfId="0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4" xfId="0" applyFont="1" applyBorder="1" applyAlignment="1" applyProtection="1">
      <alignment wrapText="1"/>
      <protection locked="0"/>
    </xf>
    <xf numFmtId="0" fontId="8" fillId="0" borderId="2" xfId="0" applyFont="1" applyBorder="1" applyAlignment="1" applyProtection="1">
      <alignment horizontal="left" vertical="top" wrapText="1"/>
      <protection locked="0"/>
    </xf>
    <xf numFmtId="0" fontId="8" fillId="0" borderId="3" xfId="0" applyFont="1" applyBorder="1" applyAlignment="1" applyProtection="1">
      <alignment horizontal="left" vertical="top"/>
      <protection locked="0"/>
    </xf>
    <xf numFmtId="0" fontId="8" fillId="0" borderId="4" xfId="0" applyFont="1" applyBorder="1" applyAlignment="1" applyProtection="1">
      <alignment horizontal="left" vertical="top"/>
      <protection locked="0"/>
    </xf>
    <xf numFmtId="0" fontId="15" fillId="3" borderId="1" xfId="1" applyFont="1" applyFill="1" applyBorder="1" applyAlignment="1" applyProtection="1">
      <alignment horizontal="right"/>
      <protection locked="0"/>
    </xf>
    <xf numFmtId="49" fontId="14" fillId="0" borderId="5" xfId="0" applyNumberFormat="1" applyFont="1" applyBorder="1" applyAlignment="1" applyProtection="1">
      <alignment horizontal="center"/>
      <protection locked="0"/>
    </xf>
    <xf numFmtId="49" fontId="14" fillId="0" borderId="6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vertical="top" wrapText="1"/>
      <protection locked="0"/>
    </xf>
    <xf numFmtId="0" fontId="8" fillId="0" borderId="6" xfId="0" applyFont="1" applyBorder="1" applyAlignment="1" applyProtection="1">
      <alignment vertical="top" wrapText="1"/>
      <protection locked="0"/>
    </xf>
    <xf numFmtId="2" fontId="14" fillId="0" borderId="5" xfId="0" applyNumberFormat="1" applyFont="1" applyBorder="1" applyAlignment="1" applyProtection="1">
      <alignment horizontal="center" vertical="center"/>
      <protection locked="0"/>
    </xf>
    <xf numFmtId="2" fontId="14" fillId="0" borderId="6" xfId="0" applyNumberFormat="1" applyFont="1" applyBorder="1" applyAlignment="1" applyProtection="1">
      <alignment horizontal="center" vertical="center"/>
      <protection locked="0"/>
    </xf>
    <xf numFmtId="0" fontId="14" fillId="0" borderId="5" xfId="0" applyFont="1" applyBorder="1" applyAlignment="1" applyProtection="1">
      <alignment vertical="center"/>
      <protection hidden="1"/>
    </xf>
    <xf numFmtId="0" fontId="14" fillId="0" borderId="6" xfId="0" applyFont="1" applyBorder="1" applyAlignment="1" applyProtection="1">
      <alignment vertical="center"/>
      <protection hidden="1"/>
    </xf>
    <xf numFmtId="2" fontId="14" fillId="0" borderId="5" xfId="0" applyNumberFormat="1" applyFont="1" applyBorder="1" applyAlignment="1" applyProtection="1">
      <alignment vertical="center"/>
      <protection hidden="1"/>
    </xf>
    <xf numFmtId="2" fontId="14" fillId="0" borderId="6" xfId="0" applyNumberFormat="1" applyFont="1" applyBorder="1" applyAlignment="1" applyProtection="1">
      <alignment vertical="center"/>
      <protection hidden="1"/>
    </xf>
    <xf numFmtId="0" fontId="13" fillId="0" borderId="1" xfId="0" applyFont="1" applyBorder="1" applyAlignment="1" applyProtection="1">
      <alignment horizontal="right"/>
      <protection locked="0"/>
    </xf>
    <xf numFmtId="0" fontId="2" fillId="0" borderId="2" xfId="0" applyFont="1" applyFill="1" applyBorder="1" applyAlignment="1" applyProtection="1">
      <alignment horizontal="left" vertical="top" wrapText="1"/>
      <protection locked="0"/>
    </xf>
    <xf numFmtId="0" fontId="2" fillId="0" borderId="3" xfId="0" applyFont="1" applyFill="1" applyBorder="1" applyAlignment="1" applyProtection="1">
      <alignment horizontal="left" vertical="top" wrapText="1"/>
      <protection locked="0"/>
    </xf>
    <xf numFmtId="0" fontId="2" fillId="0" borderId="4" xfId="0" applyFont="1" applyFill="1" applyBorder="1" applyAlignment="1" applyProtection="1">
      <alignment horizontal="left" vertical="top" wrapText="1"/>
      <protection locked="0"/>
    </xf>
    <xf numFmtId="0" fontId="2" fillId="0" borderId="2" xfId="0" applyFont="1" applyBorder="1" applyAlignment="1" applyProtection="1">
      <alignment horizontal="left" vertical="top" wrapText="1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8" fillId="0" borderId="2" xfId="0" applyFont="1" applyBorder="1" applyAlignment="1" applyProtection="1">
      <alignment horizontal="left" wrapText="1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4" xfId="0" applyFont="1" applyBorder="1" applyAlignment="1" applyProtection="1">
      <alignment horizontal="left"/>
      <protection locked="0"/>
    </xf>
    <xf numFmtId="2" fontId="14" fillId="0" borderId="5" xfId="0" applyNumberFormat="1" applyFont="1" applyBorder="1" applyAlignment="1" applyProtection="1">
      <alignment horizontal="right"/>
      <protection hidden="1"/>
    </xf>
    <xf numFmtId="2" fontId="14" fillId="0" borderId="6" xfId="0" applyNumberFormat="1" applyFont="1" applyBorder="1" applyAlignment="1" applyProtection="1">
      <alignment horizontal="right"/>
      <protection hidden="1"/>
    </xf>
    <xf numFmtId="0" fontId="14" fillId="0" borderId="5" xfId="0" applyNumberFormat="1" applyFont="1" applyBorder="1" applyAlignment="1" applyProtection="1">
      <alignment horizontal="right"/>
      <protection hidden="1"/>
    </xf>
    <xf numFmtId="0" fontId="14" fillId="0" borderId="6" xfId="0" applyNumberFormat="1" applyFont="1" applyBorder="1" applyAlignment="1" applyProtection="1">
      <alignment horizontal="right"/>
      <protection hidden="1"/>
    </xf>
    <xf numFmtId="49" fontId="14" fillId="0" borderId="5" xfId="0" applyNumberFormat="1" applyFont="1" applyBorder="1" applyProtection="1">
      <protection locked="0"/>
    </xf>
    <xf numFmtId="49" fontId="14" fillId="0" borderId="6" xfId="0" applyNumberFormat="1" applyFont="1" applyBorder="1" applyProtection="1">
      <protection locked="0"/>
    </xf>
    <xf numFmtId="0" fontId="14" fillId="3" borderId="5" xfId="0" applyFont="1" applyFill="1" applyBorder="1" applyAlignment="1" applyProtection="1">
      <alignment horizontal="center"/>
      <protection locked="0"/>
    </xf>
    <xf numFmtId="0" fontId="14" fillId="3" borderId="6" xfId="0" applyFont="1" applyFill="1" applyBorder="1" applyAlignment="1" applyProtection="1">
      <alignment horizontal="center"/>
      <protection locked="0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5" xfId="0" applyFont="1" applyFill="1" applyBorder="1" applyAlignment="1" applyProtection="1">
      <alignment horizontal="left" vertical="center" wrapText="1"/>
      <protection locked="0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justify" vertical="center" wrapText="1"/>
      <protection locked="0"/>
    </xf>
    <xf numFmtId="0" fontId="8" fillId="2" borderId="1" xfId="0" applyFont="1" applyFill="1" applyBorder="1" applyAlignment="1" applyProtection="1">
      <alignment horizontal="left" vertical="center" wrapText="1" indent="3"/>
      <protection locked="0"/>
    </xf>
    <xf numFmtId="0" fontId="8" fillId="2" borderId="1" xfId="0" applyFont="1" applyFill="1" applyBorder="1" applyAlignment="1" applyProtection="1">
      <alignment horizontal="left" vertical="center" wrapText="1" indent="1"/>
      <protection locked="0"/>
    </xf>
    <xf numFmtId="0" fontId="8" fillId="2" borderId="1" xfId="0" applyFont="1" applyFill="1" applyBorder="1" applyAlignment="1" applyProtection="1">
      <alignment vertical="center" wrapText="1"/>
      <protection locked="0"/>
    </xf>
    <xf numFmtId="0" fontId="4" fillId="0" borderId="1" xfId="0" applyFont="1" applyFill="1" applyBorder="1" applyAlignment="1" applyProtection="1">
      <alignment horizontal="left" vertical="top" wrapText="1"/>
      <protection locked="0"/>
    </xf>
    <xf numFmtId="0" fontId="4" fillId="0" borderId="2" xfId="0" applyFont="1" applyFill="1" applyBorder="1" applyAlignment="1" applyProtection="1">
      <alignment horizontal="left" vertical="top" wrapText="1"/>
      <protection locked="0"/>
    </xf>
    <xf numFmtId="0" fontId="4" fillId="0" borderId="3" xfId="0" applyFont="1" applyFill="1" applyBorder="1" applyAlignment="1" applyProtection="1">
      <alignment horizontal="left" vertical="top" wrapText="1"/>
      <protection locked="0"/>
    </xf>
    <xf numFmtId="0" fontId="4" fillId="0" borderId="4" xfId="0" applyFont="1" applyFill="1" applyBorder="1" applyAlignment="1" applyProtection="1">
      <alignment horizontal="left" vertical="top" wrapText="1"/>
      <protection locked="0"/>
    </xf>
    <xf numFmtId="49" fontId="8" fillId="0" borderId="2" xfId="0" applyNumberFormat="1" applyFont="1" applyBorder="1" applyAlignment="1" applyProtection="1">
      <alignment horizontal="left" vertical="top" wrapText="1"/>
      <protection locked="0"/>
    </xf>
    <xf numFmtId="49" fontId="8" fillId="0" borderId="3" xfId="0" applyNumberFormat="1" applyFont="1" applyBorder="1" applyAlignment="1" applyProtection="1">
      <alignment horizontal="left" vertical="top"/>
      <protection locked="0"/>
    </xf>
    <xf numFmtId="49" fontId="8" fillId="0" borderId="4" xfId="0" applyNumberFormat="1" applyFont="1" applyBorder="1" applyAlignment="1" applyProtection="1">
      <alignment horizontal="left" vertical="top"/>
      <protection locked="0"/>
    </xf>
    <xf numFmtId="0" fontId="15" fillId="3" borderId="2" xfId="1" applyFont="1" applyFill="1" applyBorder="1" applyAlignment="1" applyProtection="1">
      <alignment horizontal="right" vertical="top"/>
      <protection locked="0"/>
    </xf>
    <xf numFmtId="0" fontId="15" fillId="3" borderId="4" xfId="1" applyFont="1" applyFill="1" applyBorder="1" applyAlignment="1" applyProtection="1">
      <alignment horizontal="right" vertical="top"/>
      <protection locked="0"/>
    </xf>
    <xf numFmtId="2" fontId="14" fillId="0" borderId="5" xfId="0" applyNumberFormat="1" applyFont="1" applyBorder="1" applyAlignment="1" applyProtection="1">
      <alignment horizontal="right" vertical="center"/>
      <protection hidden="1"/>
    </xf>
    <xf numFmtId="2" fontId="14" fillId="0" borderId="6" xfId="0" applyNumberFormat="1" applyFont="1" applyBorder="1" applyAlignment="1" applyProtection="1">
      <alignment horizontal="right" vertical="center"/>
      <protection hidden="1"/>
    </xf>
    <xf numFmtId="0" fontId="14" fillId="0" borderId="5" xfId="0" applyFont="1" applyBorder="1" applyAlignment="1" applyProtection="1">
      <alignment horizontal="right" vertical="center"/>
      <protection hidden="1"/>
    </xf>
    <xf numFmtId="0" fontId="14" fillId="0" borderId="6" xfId="0" applyFont="1" applyBorder="1" applyAlignment="1" applyProtection="1">
      <alignment horizontal="right" vertical="center"/>
      <protection hidden="1"/>
    </xf>
    <xf numFmtId="0" fontId="4" fillId="0" borderId="2" xfId="0" applyFont="1" applyBorder="1" applyAlignment="1" applyProtection="1">
      <alignment horizontal="left" vertical="top" wrapText="1"/>
      <protection locked="0"/>
    </xf>
    <xf numFmtId="0" fontId="4" fillId="0" borderId="3" xfId="0" applyFont="1" applyBorder="1" applyAlignment="1" applyProtection="1">
      <alignment horizontal="left" vertical="top"/>
      <protection locked="0"/>
    </xf>
    <xf numFmtId="0" fontId="4" fillId="0" borderId="4" xfId="0" applyFont="1" applyBorder="1" applyAlignment="1" applyProtection="1">
      <alignment horizontal="left" vertical="top"/>
      <protection locked="0"/>
    </xf>
    <xf numFmtId="0" fontId="13" fillId="0" borderId="3" xfId="0" applyFont="1" applyBorder="1" applyAlignment="1" applyProtection="1">
      <alignment horizontal="right"/>
      <protection locked="0"/>
    </xf>
    <xf numFmtId="49" fontId="8" fillId="0" borderId="2" xfId="0" applyNumberFormat="1" applyFont="1" applyBorder="1" applyAlignment="1" applyProtection="1">
      <alignment horizontal="left" wrapText="1"/>
      <protection locked="0"/>
    </xf>
    <xf numFmtId="49" fontId="8" fillId="0" borderId="3" xfId="0" applyNumberFormat="1" applyFont="1" applyBorder="1" applyAlignment="1" applyProtection="1">
      <alignment horizontal="left"/>
      <protection locked="0"/>
    </xf>
    <xf numFmtId="49" fontId="8" fillId="0" borderId="4" xfId="0" applyNumberFormat="1" applyFont="1" applyBorder="1" applyAlignment="1" applyProtection="1">
      <alignment horizontal="left"/>
      <protection locked="0"/>
    </xf>
    <xf numFmtId="49" fontId="8" fillId="0" borderId="2" xfId="0" applyNumberFormat="1" applyFont="1" applyBorder="1" applyAlignment="1" applyProtection="1">
      <alignment wrapText="1"/>
      <protection locked="0"/>
    </xf>
    <xf numFmtId="49" fontId="8" fillId="0" borderId="3" xfId="0" applyNumberFormat="1" applyFont="1" applyBorder="1" applyAlignment="1" applyProtection="1">
      <alignment wrapText="1"/>
      <protection locked="0"/>
    </xf>
    <xf numFmtId="49" fontId="8" fillId="0" borderId="4" xfId="0" applyNumberFormat="1" applyFont="1" applyBorder="1" applyAlignment="1" applyProtection="1">
      <alignment wrapText="1"/>
      <protection locked="0"/>
    </xf>
    <xf numFmtId="49" fontId="14" fillId="0" borderId="2" xfId="0" applyNumberFormat="1" applyFont="1" applyBorder="1" applyAlignment="1" applyProtection="1">
      <alignment horizontal="left" wrapText="1"/>
      <protection locked="0"/>
    </xf>
    <xf numFmtId="49" fontId="14" fillId="0" borderId="3" xfId="0" applyNumberFormat="1" applyFont="1" applyBorder="1" applyAlignment="1" applyProtection="1">
      <alignment horizontal="left"/>
      <protection locked="0"/>
    </xf>
    <xf numFmtId="49" fontId="14" fillId="0" borderId="4" xfId="0" applyNumberFormat="1" applyFont="1" applyBorder="1" applyAlignment="1" applyProtection="1">
      <alignment horizontal="left"/>
      <protection locked="0"/>
    </xf>
    <xf numFmtId="49" fontId="16" fillId="0" borderId="2" xfId="0" applyNumberFormat="1" applyFont="1" applyBorder="1" applyAlignment="1" applyProtection="1">
      <alignment horizontal="right"/>
      <protection locked="0"/>
    </xf>
    <xf numFmtId="49" fontId="16" fillId="0" borderId="3" xfId="0" applyNumberFormat="1" applyFont="1" applyBorder="1" applyAlignment="1" applyProtection="1">
      <alignment horizontal="right"/>
      <protection locked="0"/>
    </xf>
    <xf numFmtId="49" fontId="16" fillId="0" borderId="4" xfId="0" applyNumberFormat="1" applyFont="1" applyBorder="1" applyAlignment="1" applyProtection="1">
      <alignment horizontal="right"/>
      <protection locked="0"/>
    </xf>
    <xf numFmtId="0" fontId="8" fillId="3" borderId="5" xfId="0" applyFont="1" applyFill="1" applyBorder="1" applyAlignment="1" applyProtection="1">
      <alignment horizontal="left" vertical="top" wrapText="1"/>
      <protection locked="0"/>
    </xf>
    <xf numFmtId="0" fontId="8" fillId="3" borderId="6" xfId="0" applyFont="1" applyFill="1" applyBorder="1" applyAlignment="1" applyProtection="1">
      <alignment horizontal="left" vertical="top" wrapText="1"/>
      <protection locked="0"/>
    </xf>
    <xf numFmtId="2" fontId="14" fillId="0" borderId="5" xfId="0" applyNumberFormat="1" applyFont="1" applyBorder="1" applyAlignment="1" applyProtection="1">
      <alignment vertical="center"/>
      <protection locked="0"/>
    </xf>
    <xf numFmtId="2" fontId="14" fillId="0" borderId="6" xfId="0" applyNumberFormat="1" applyFont="1" applyBorder="1" applyAlignment="1" applyProtection="1">
      <alignment vertical="center"/>
      <protection locked="0"/>
    </xf>
    <xf numFmtId="2" fontId="14" fillId="3" borderId="5" xfId="0" applyNumberFormat="1" applyFont="1" applyFill="1" applyBorder="1" applyAlignment="1" applyProtection="1">
      <alignment horizontal="center" vertical="center"/>
      <protection locked="0"/>
    </xf>
    <xf numFmtId="2" fontId="14" fillId="3" borderId="6" xfId="0" applyNumberFormat="1" applyFont="1" applyFill="1" applyBorder="1" applyAlignment="1" applyProtection="1">
      <alignment horizontal="center" vertical="center"/>
      <protection locked="0"/>
    </xf>
    <xf numFmtId="0" fontId="0" fillId="3" borderId="0" xfId="0" applyFill="1"/>
    <xf numFmtId="0" fontId="8" fillId="3" borderId="1" xfId="0" applyFont="1" applyFill="1" applyBorder="1" applyAlignment="1" applyProtection="1">
      <alignment horizontal="left" vertical="center" wrapText="1" indent="2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8" fillId="3" borderId="6" xfId="0" applyFont="1" applyFill="1" applyBorder="1" applyProtection="1">
      <protection locked="0"/>
    </xf>
    <xf numFmtId="0" fontId="8" fillId="3" borderId="1" xfId="0" applyFont="1" applyFill="1" applyBorder="1" applyProtection="1">
      <protection locked="0"/>
    </xf>
    <xf numFmtId="0" fontId="14" fillId="3" borderId="1" xfId="0" applyFont="1" applyFill="1" applyBorder="1" applyProtection="1">
      <protection locked="0"/>
    </xf>
    <xf numFmtId="0" fontId="8" fillId="3" borderId="5" xfId="0" applyFont="1" applyFill="1" applyBorder="1" applyAlignment="1" applyProtection="1">
      <alignment horizontal="right"/>
      <protection locked="0"/>
    </xf>
    <xf numFmtId="0" fontId="18" fillId="3" borderId="1" xfId="0" applyFont="1" applyFill="1" applyBorder="1" applyProtection="1">
      <protection locked="0"/>
    </xf>
    <xf numFmtId="0" fontId="14" fillId="3" borderId="0" xfId="0" applyFont="1" applyFill="1" applyBorder="1" applyProtection="1">
      <protection locked="0"/>
    </xf>
    <xf numFmtId="0" fontId="14" fillId="3" borderId="3" xfId="0" applyFont="1" applyFill="1" applyBorder="1" applyProtection="1">
      <protection locked="0"/>
    </xf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2" fontId="14" fillId="3" borderId="6" xfId="0" applyNumberFormat="1" applyFont="1" applyFill="1" applyBorder="1" applyProtection="1">
      <protection hidden="1"/>
    </xf>
    <xf numFmtId="2" fontId="14" fillId="3" borderId="1" xfId="0" applyNumberFormat="1" applyFont="1" applyFill="1" applyBorder="1" applyProtection="1">
      <protection hidden="1"/>
    </xf>
    <xf numFmtId="2" fontId="14" fillId="3" borderId="5" xfId="0" applyNumberFormat="1" applyFont="1" applyFill="1" applyBorder="1" applyAlignment="1" applyProtection="1">
      <alignment horizontal="right"/>
      <protection hidden="1"/>
    </xf>
    <xf numFmtId="2" fontId="18" fillId="3" borderId="1" xfId="0" applyNumberFormat="1" applyFont="1" applyFill="1" applyBorder="1" applyProtection="1">
      <protection hidden="1"/>
    </xf>
    <xf numFmtId="0" fontId="8" fillId="3" borderId="7" xfId="0" applyFont="1" applyFill="1" applyBorder="1" applyProtection="1">
      <protection locked="0"/>
    </xf>
    <xf numFmtId="0" fontId="14" fillId="3" borderId="5" xfId="0" applyFont="1" applyFill="1" applyBorder="1" applyAlignment="1" applyProtection="1">
      <alignment horizontal="right" vertical="center"/>
      <protection locked="0"/>
    </xf>
    <xf numFmtId="0" fontId="14" fillId="3" borderId="6" xfId="0" applyFont="1" applyFill="1" applyBorder="1" applyAlignment="1" applyProtection="1">
      <alignment horizontal="right" vertical="center"/>
      <protection locked="0"/>
    </xf>
    <xf numFmtId="0" fontId="14" fillId="3" borderId="5" xfId="0" applyFont="1" applyFill="1" applyBorder="1" applyAlignment="1" applyProtection="1">
      <alignment horizontal="right"/>
      <protection locked="0"/>
    </xf>
    <xf numFmtId="2" fontId="18" fillId="3" borderId="1" xfId="0" applyNumberFormat="1" applyFont="1" applyFill="1" applyBorder="1" applyProtection="1">
      <protection locked="0"/>
    </xf>
    <xf numFmtId="2" fontId="18" fillId="3" borderId="5" xfId="0" applyNumberFormat="1" applyFont="1" applyFill="1" applyBorder="1" applyAlignment="1" applyProtection="1">
      <alignment horizontal="center" vertical="center"/>
      <protection locked="0"/>
    </xf>
    <xf numFmtId="0" fontId="18" fillId="3" borderId="6" xfId="0" applyFont="1" applyFill="1" applyBorder="1" applyAlignment="1" applyProtection="1">
      <alignment horizontal="center" vertical="center"/>
      <protection locked="0"/>
    </xf>
    <xf numFmtId="2" fontId="18" fillId="3" borderId="6" xfId="0" applyNumberFormat="1" applyFont="1" applyFill="1" applyBorder="1" applyAlignment="1" applyProtection="1">
      <alignment horizontal="center" vertical="center"/>
      <protection locked="0"/>
    </xf>
    <xf numFmtId="2" fontId="14" fillId="3" borderId="6" xfId="0" applyNumberFormat="1" applyFont="1" applyFill="1" applyBorder="1" applyAlignment="1" applyProtection="1">
      <alignment horizontal="right"/>
      <protection locked="0"/>
    </xf>
    <xf numFmtId="0" fontId="18" fillId="3" borderId="5" xfId="0" applyFont="1" applyFill="1" applyBorder="1" applyAlignment="1" applyProtection="1">
      <alignment horizontal="right"/>
      <protection locked="0"/>
    </xf>
    <xf numFmtId="0" fontId="18" fillId="3" borderId="6" xfId="0" applyFont="1" applyFill="1" applyBorder="1" applyAlignment="1" applyProtection="1">
      <alignment horizontal="right"/>
      <protection locked="0"/>
    </xf>
    <xf numFmtId="0" fontId="14" fillId="3" borderId="2" xfId="0" applyFont="1" applyFill="1" applyBorder="1" applyProtection="1">
      <protection locked="0"/>
    </xf>
    <xf numFmtId="2" fontId="0" fillId="3" borderId="0" xfId="0" applyNumberFormat="1" applyFill="1"/>
    <xf numFmtId="0" fontId="8" fillId="3" borderId="1" xfId="0" applyFont="1" applyFill="1" applyBorder="1" applyAlignment="1" applyProtection="1">
      <alignment vertical="center" wrapText="1"/>
      <protection locked="0"/>
    </xf>
    <xf numFmtId="2" fontId="14" fillId="3" borderId="6" xfId="0" applyNumberFormat="1" applyFont="1" applyFill="1" applyBorder="1" applyProtection="1">
      <protection locked="0"/>
    </xf>
    <xf numFmtId="2" fontId="14" fillId="3" borderId="5" xfId="0" applyNumberFormat="1" applyFont="1" applyFill="1" applyBorder="1" applyAlignment="1" applyProtection="1">
      <alignment horizontal="right"/>
      <protection locked="0"/>
    </xf>
    <xf numFmtId="2" fontId="16" fillId="3" borderId="1" xfId="0" applyNumberFormat="1" applyFont="1" applyFill="1" applyBorder="1" applyProtection="1">
      <protection locked="0"/>
    </xf>
    <xf numFmtId="2" fontId="16" fillId="3" borderId="5" xfId="0" applyNumberFormat="1" applyFont="1" applyFill="1" applyBorder="1" applyAlignment="1" applyProtection="1">
      <alignment horizontal="center" vertical="center"/>
      <protection locked="0"/>
    </xf>
    <xf numFmtId="2" fontId="16" fillId="3" borderId="6" xfId="0" applyNumberFormat="1" applyFont="1" applyFill="1" applyBorder="1" applyAlignment="1" applyProtection="1">
      <alignment horizontal="center" vertical="center"/>
      <protection locked="0"/>
    </xf>
    <xf numFmtId="0" fontId="16" fillId="3" borderId="5" xfId="0" applyFont="1" applyFill="1" applyBorder="1" applyAlignment="1" applyProtection="1">
      <alignment horizontal="center" vertical="center"/>
      <protection locked="0"/>
    </xf>
    <xf numFmtId="0" fontId="16" fillId="3" borderId="6" xfId="0" applyFont="1" applyFill="1" applyBorder="1" applyAlignment="1" applyProtection="1">
      <alignment horizontal="center" vertical="center"/>
      <protection locked="0"/>
    </xf>
    <xf numFmtId="0" fontId="28" fillId="3" borderId="5" xfId="0" applyFont="1" applyFill="1" applyBorder="1" applyAlignment="1" applyProtection="1">
      <alignment horizontal="right"/>
      <protection locked="0"/>
    </xf>
    <xf numFmtId="0" fontId="28" fillId="3" borderId="6" xfId="0" applyFont="1" applyFill="1" applyBorder="1" applyAlignment="1" applyProtection="1">
      <alignment horizontal="right"/>
      <protection locked="0"/>
    </xf>
    <xf numFmtId="0" fontId="14" fillId="3" borderId="6" xfId="0" applyFont="1" applyFill="1" applyBorder="1" applyProtection="1">
      <protection locked="0"/>
    </xf>
    <xf numFmtId="0" fontId="8" fillId="3" borderId="1" xfId="0" applyFont="1" applyFill="1" applyBorder="1" applyAlignment="1" applyProtection="1">
      <alignment horizontal="justify" vertical="center" wrapText="1"/>
      <protection locked="0"/>
    </xf>
    <xf numFmtId="0" fontId="18" fillId="3" borderId="5" xfId="0" applyFont="1" applyFill="1" applyBorder="1" applyAlignment="1" applyProtection="1">
      <alignment horizontal="right" vertical="center"/>
      <protection locked="0"/>
    </xf>
    <xf numFmtId="0" fontId="18" fillId="3" borderId="6" xfId="0" applyFont="1" applyFill="1" applyBorder="1" applyAlignment="1" applyProtection="1">
      <alignment horizontal="right" vertical="center"/>
      <protection locked="0"/>
    </xf>
    <xf numFmtId="0" fontId="18" fillId="3" borderId="5" xfId="0" applyFont="1" applyFill="1" applyBorder="1" applyAlignment="1" applyProtection="1">
      <alignment horizontal="right"/>
      <protection locked="0"/>
    </xf>
    <xf numFmtId="0" fontId="18" fillId="3" borderId="1" xfId="0" applyNumberFormat="1" applyFont="1" applyFill="1" applyBorder="1" applyProtection="1">
      <protection locked="0"/>
    </xf>
    <xf numFmtId="0" fontId="14" fillId="3" borderId="4" xfId="0" applyFont="1" applyFill="1" applyBorder="1" applyProtection="1">
      <protection locked="0"/>
    </xf>
    <xf numFmtId="0" fontId="2" fillId="3" borderId="0" xfId="0" applyFont="1" applyFill="1" applyAlignment="1">
      <alignment horizontal="right" vertical="center" indent="15"/>
    </xf>
    <xf numFmtId="0" fontId="3" fillId="3" borderId="0" xfId="0" applyFont="1" applyFill="1"/>
    <xf numFmtId="2" fontId="14" fillId="3" borderId="5" xfId="0" applyNumberFormat="1" applyFont="1" applyFill="1" applyBorder="1" applyAlignment="1" applyProtection="1">
      <alignment horizontal="right" vertical="center"/>
      <protection hidden="1"/>
    </xf>
    <xf numFmtId="2" fontId="14" fillId="3" borderId="6" xfId="0" applyNumberFormat="1" applyFont="1" applyFill="1" applyBorder="1" applyAlignment="1" applyProtection="1">
      <alignment horizontal="right" vertical="center"/>
      <protection hidden="1"/>
    </xf>
    <xf numFmtId="2" fontId="14" fillId="3" borderId="5" xfId="0" applyNumberFormat="1" applyFont="1" applyFill="1" applyBorder="1" applyAlignment="1" applyProtection="1">
      <alignment vertical="center"/>
      <protection hidden="1"/>
    </xf>
    <xf numFmtId="2" fontId="14" fillId="3" borderId="6" xfId="0" applyNumberFormat="1" applyFont="1" applyFill="1" applyBorder="1" applyAlignment="1" applyProtection="1">
      <alignment vertical="center"/>
      <protection hidden="1"/>
    </xf>
    <xf numFmtId="2" fontId="14" fillId="3" borderId="5" xfId="0" applyNumberFormat="1" applyFont="1" applyFill="1" applyBorder="1" applyAlignment="1" applyProtection="1">
      <protection hidden="1"/>
    </xf>
    <xf numFmtId="2" fontId="14" fillId="3" borderId="1" xfId="0" applyNumberFormat="1" applyFont="1" applyFill="1" applyBorder="1" applyAlignment="1" applyProtection="1">
      <alignment vertical="center"/>
      <protection hidden="1"/>
    </xf>
    <xf numFmtId="2" fontId="14" fillId="3" borderId="5" xfId="0" applyNumberFormat="1" applyFont="1" applyFill="1" applyBorder="1" applyAlignment="1" applyProtection="1">
      <alignment horizontal="right"/>
      <protection hidden="1"/>
    </xf>
    <xf numFmtId="2" fontId="14" fillId="3" borderId="6" xfId="0" applyNumberFormat="1" applyFont="1" applyFill="1" applyBorder="1" applyAlignment="1" applyProtection="1">
      <alignment horizontal="right"/>
      <protection hidden="1"/>
    </xf>
    <xf numFmtId="0" fontId="8" fillId="3" borderId="0" xfId="0" applyFont="1" applyFill="1"/>
    <xf numFmtId="0" fontId="8" fillId="3" borderId="0" xfId="0" applyFont="1" applyFill="1" applyBorder="1" applyAlignment="1">
      <alignment vertical="top" wrapText="1"/>
    </xf>
    <xf numFmtId="0" fontId="19" fillId="3" borderId="0" xfId="0" applyFont="1" applyFill="1"/>
  </cellXfs>
  <cellStyles count="2">
    <cellStyle name="Обычный" xfId="0" builtinId="0"/>
    <cellStyle name="Обычный_Расчет индикаторов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125"/>
  <sheetViews>
    <sheetView tabSelected="1" topLeftCell="A112" zoomScale="77" zoomScaleNormal="77" workbookViewId="0">
      <selection activeCell="L71" sqref="L71"/>
    </sheetView>
  </sheetViews>
  <sheetFormatPr defaultRowHeight="15" x14ac:dyDescent="0.25"/>
  <cols>
    <col min="1" max="1" width="5.28515625" customWidth="1"/>
    <col min="2" max="2" width="26.85546875" customWidth="1"/>
    <col min="3" max="3" width="30.85546875" customWidth="1"/>
    <col min="4" max="4" width="13.140625" customWidth="1"/>
    <col min="6" max="6" width="9.140625" style="192"/>
    <col min="7" max="7" width="13.5703125" style="192" customWidth="1"/>
    <col min="8" max="8" width="13.7109375" customWidth="1"/>
    <col min="9" max="9" width="26.85546875" style="192" customWidth="1"/>
    <col min="10" max="10" width="15" style="192" customWidth="1"/>
    <col min="11" max="11" width="13.85546875" style="192" customWidth="1"/>
    <col min="12" max="12" width="14.7109375" style="192" customWidth="1"/>
    <col min="13" max="13" width="16.140625" customWidth="1"/>
    <col min="14" max="14" width="17.140625" customWidth="1"/>
    <col min="16" max="16" width="11.85546875" bestFit="1" customWidth="1"/>
    <col min="17" max="17" width="11.85546875" style="192" bestFit="1" customWidth="1"/>
    <col min="21" max="23" width="0" hidden="1" customWidth="1"/>
    <col min="24" max="28" width="9.140625" style="60"/>
  </cols>
  <sheetData>
    <row r="1" spans="1:28" ht="0.75" customHeight="1" x14ac:dyDescent="0.25"/>
    <row r="2" spans="1:28" ht="5.25" customHeight="1" x14ac:dyDescent="0.25">
      <c r="L2" s="237"/>
    </row>
    <row r="3" spans="1:28" x14ac:dyDescent="0.25">
      <c r="L3" s="237"/>
      <c r="M3" s="146" t="s">
        <v>190</v>
      </c>
      <c r="N3" s="147"/>
    </row>
    <row r="4" spans="1:28" ht="15.75" x14ac:dyDescent="0.25">
      <c r="L4" s="238"/>
      <c r="M4" s="147"/>
      <c r="N4" s="147"/>
    </row>
    <row r="5" spans="1:28" ht="65.25" customHeight="1" x14ac:dyDescent="0.25">
      <c r="M5" s="147"/>
      <c r="N5" s="147"/>
    </row>
    <row r="6" spans="1:28" x14ac:dyDescent="0.25">
      <c r="C6" s="149" t="s">
        <v>7</v>
      </c>
      <c r="D6" s="149"/>
      <c r="E6" s="149"/>
      <c r="F6" s="149"/>
      <c r="G6" s="149"/>
      <c r="H6" s="149"/>
      <c r="I6" s="149"/>
      <c r="J6" s="149"/>
      <c r="K6" s="149"/>
      <c r="L6" s="149"/>
      <c r="M6" s="149"/>
    </row>
    <row r="7" spans="1:28" ht="32.25" customHeight="1" x14ac:dyDescent="0.25">
      <c r="C7" s="148" t="s">
        <v>189</v>
      </c>
      <c r="D7" s="148"/>
      <c r="E7" s="148"/>
      <c r="F7" s="148"/>
      <c r="G7" s="148"/>
      <c r="H7" s="148"/>
      <c r="I7" s="148"/>
      <c r="J7" s="148"/>
      <c r="K7" s="148"/>
      <c r="L7" s="148"/>
      <c r="M7" s="148"/>
    </row>
    <row r="8" spans="1:28" ht="18" customHeight="1" x14ac:dyDescent="0.25">
      <c r="B8" s="150" t="s">
        <v>8</v>
      </c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</row>
    <row r="9" spans="1:28" ht="11.25" customHeight="1" x14ac:dyDescent="0.25"/>
    <row r="10" spans="1:28" ht="4.5" customHeight="1" x14ac:dyDescent="0.25"/>
    <row r="11" spans="1:28" ht="69" customHeight="1" x14ac:dyDescent="0.25">
      <c r="A11" s="153" t="s">
        <v>15</v>
      </c>
      <c r="B11" s="152" t="s">
        <v>0</v>
      </c>
      <c r="C11" s="152" t="s">
        <v>10</v>
      </c>
      <c r="D11" s="152"/>
      <c r="E11" s="152"/>
      <c r="F11" s="152"/>
      <c r="G11" s="202" t="s">
        <v>12</v>
      </c>
      <c r="H11" s="152" t="s">
        <v>1</v>
      </c>
      <c r="I11" s="152"/>
      <c r="J11" s="152"/>
      <c r="K11" s="152"/>
      <c r="L11" s="202" t="s">
        <v>13</v>
      </c>
      <c r="M11" s="152" t="s">
        <v>14</v>
      </c>
      <c r="N11" s="152" t="s">
        <v>19</v>
      </c>
    </row>
    <row r="12" spans="1:28" ht="15.75" customHeight="1" x14ac:dyDescent="0.25">
      <c r="A12" s="153"/>
      <c r="B12" s="152"/>
      <c r="C12" s="153" t="s">
        <v>16</v>
      </c>
      <c r="D12" s="152" t="s">
        <v>2</v>
      </c>
      <c r="E12" s="154" t="s">
        <v>3</v>
      </c>
      <c r="F12" s="154"/>
      <c r="G12" s="202"/>
      <c r="H12" s="152"/>
      <c r="I12" s="152"/>
      <c r="J12" s="152"/>
      <c r="K12" s="152"/>
      <c r="L12" s="202"/>
      <c r="M12" s="152"/>
      <c r="N12" s="152"/>
    </row>
    <row r="13" spans="1:28" ht="38.25" customHeight="1" x14ac:dyDescent="0.25">
      <c r="A13" s="153"/>
      <c r="B13" s="152"/>
      <c r="C13" s="153"/>
      <c r="D13" s="152"/>
      <c r="E13" s="155" t="s">
        <v>4</v>
      </c>
      <c r="F13" s="193" t="s">
        <v>5</v>
      </c>
      <c r="G13" s="202"/>
      <c r="H13" s="156" t="s">
        <v>4</v>
      </c>
      <c r="I13" s="202" t="s">
        <v>9</v>
      </c>
      <c r="J13" s="220" t="s">
        <v>6</v>
      </c>
      <c r="K13" s="231" t="s">
        <v>11</v>
      </c>
      <c r="L13" s="202"/>
      <c r="M13" s="152"/>
      <c r="N13" s="152"/>
    </row>
    <row r="14" spans="1:28" ht="26.25" customHeight="1" x14ac:dyDescent="0.25">
      <c r="A14" s="153"/>
      <c r="B14" s="152"/>
      <c r="C14" s="153"/>
      <c r="D14" s="152"/>
      <c r="E14" s="155"/>
      <c r="F14" s="193"/>
      <c r="G14" s="202"/>
      <c r="H14" s="156"/>
      <c r="I14" s="202"/>
      <c r="J14" s="220"/>
      <c r="K14" s="231"/>
      <c r="L14" s="202"/>
      <c r="M14" s="152"/>
      <c r="N14" s="152"/>
    </row>
    <row r="15" spans="1:28" x14ac:dyDescent="0.25">
      <c r="A15" s="8">
        <v>1</v>
      </c>
      <c r="B15" s="8">
        <v>2</v>
      </c>
      <c r="C15" s="8">
        <v>3</v>
      </c>
      <c r="D15" s="8">
        <v>4</v>
      </c>
      <c r="E15" s="8">
        <v>5</v>
      </c>
      <c r="F15" s="194">
        <v>6</v>
      </c>
      <c r="G15" s="194">
        <v>7</v>
      </c>
      <c r="H15" s="8">
        <v>8</v>
      </c>
      <c r="I15" s="194">
        <v>9</v>
      </c>
      <c r="J15" s="194">
        <v>10</v>
      </c>
      <c r="K15" s="194">
        <v>11</v>
      </c>
      <c r="L15" s="194">
        <v>12</v>
      </c>
      <c r="M15" s="8">
        <v>13</v>
      </c>
      <c r="N15" s="8">
        <v>14</v>
      </c>
    </row>
    <row r="16" spans="1:28" ht="26.25" customHeight="1" x14ac:dyDescent="0.25">
      <c r="A16" s="151" t="s">
        <v>130</v>
      </c>
      <c r="B16" s="151"/>
      <c r="C16" s="151"/>
      <c r="D16" s="151"/>
      <c r="E16" s="151"/>
      <c r="F16" s="151"/>
      <c r="G16" s="151"/>
      <c r="H16" s="151"/>
      <c r="I16" s="151"/>
      <c r="J16" s="151"/>
      <c r="K16" s="151"/>
      <c r="L16" s="151"/>
      <c r="M16" s="151"/>
      <c r="N16" s="151"/>
      <c r="O16" s="3"/>
      <c r="P16" s="3"/>
      <c r="Q16" s="247"/>
      <c r="R16" s="3"/>
      <c r="S16" s="3"/>
      <c r="T16" s="3"/>
      <c r="U16" s="3"/>
      <c r="V16" s="3"/>
      <c r="W16" s="3"/>
      <c r="X16" s="61"/>
      <c r="Y16" s="61"/>
      <c r="Z16" s="61"/>
      <c r="AA16" s="61"/>
      <c r="AB16" s="61"/>
    </row>
    <row r="17" spans="1:28" ht="28.9" customHeight="1" x14ac:dyDescent="0.25">
      <c r="A17" s="157" t="s">
        <v>132</v>
      </c>
      <c r="B17" s="157"/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M17" s="157"/>
      <c r="N17" s="157"/>
      <c r="O17" s="3"/>
      <c r="P17" s="3"/>
      <c r="Q17" s="247"/>
      <c r="R17" s="3"/>
      <c r="S17" s="3"/>
      <c r="T17" s="3"/>
      <c r="U17" s="3"/>
      <c r="V17" s="3"/>
      <c r="W17" s="3"/>
      <c r="X17" s="61"/>
      <c r="Y17" s="61"/>
      <c r="Z17" s="61"/>
      <c r="AA17" s="61"/>
      <c r="AB17" s="61"/>
    </row>
    <row r="18" spans="1:28" ht="27" customHeight="1" x14ac:dyDescent="0.25">
      <c r="A18" s="158" t="s">
        <v>85</v>
      </c>
      <c r="B18" s="159"/>
      <c r="C18" s="159"/>
      <c r="D18" s="159"/>
      <c r="E18" s="159"/>
      <c r="F18" s="159"/>
      <c r="G18" s="159"/>
      <c r="H18" s="159"/>
      <c r="I18" s="159"/>
      <c r="J18" s="159"/>
      <c r="K18" s="159"/>
      <c r="L18" s="159"/>
      <c r="M18" s="159"/>
      <c r="N18" s="160"/>
      <c r="O18" s="3"/>
      <c r="P18" s="3"/>
      <c r="Q18" s="247"/>
      <c r="R18" s="3"/>
      <c r="S18" s="3"/>
      <c r="T18" s="3"/>
      <c r="U18" s="3"/>
      <c r="V18" s="3"/>
      <c r="W18" s="3"/>
      <c r="X18" s="61"/>
      <c r="Y18" s="61"/>
      <c r="Z18" s="61"/>
      <c r="AA18" s="61"/>
      <c r="AB18" s="61"/>
    </row>
    <row r="19" spans="1:28" s="1" customFormat="1" ht="32.25" customHeight="1" x14ac:dyDescent="0.25">
      <c r="A19" s="170" t="s">
        <v>42</v>
      </c>
      <c r="B19" s="171"/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2"/>
      <c r="O19" s="4"/>
      <c r="P19" s="4"/>
      <c r="Q19" s="248"/>
      <c r="R19" s="4"/>
      <c r="S19" s="4"/>
      <c r="T19" s="4"/>
      <c r="U19" s="4"/>
      <c r="V19" s="4"/>
      <c r="W19" s="4"/>
      <c r="X19" s="62"/>
      <c r="Y19" s="62"/>
      <c r="Z19" s="62"/>
      <c r="AA19" s="62"/>
      <c r="AB19" s="62"/>
    </row>
    <row r="20" spans="1:28" ht="83.25" customHeight="1" x14ac:dyDescent="0.25">
      <c r="A20" s="9" t="s">
        <v>20</v>
      </c>
      <c r="B20" s="26" t="s">
        <v>100</v>
      </c>
      <c r="C20" s="10" t="s">
        <v>43</v>
      </c>
      <c r="D20" s="11" t="s">
        <v>41</v>
      </c>
      <c r="E20" s="11">
        <v>100</v>
      </c>
      <c r="F20" s="195">
        <v>100</v>
      </c>
      <c r="G20" s="203">
        <f>IF(E20&gt;F20,F20/E20,1)</f>
        <v>1</v>
      </c>
      <c r="H20" s="53">
        <v>443618.93</v>
      </c>
      <c r="I20" s="207">
        <v>0</v>
      </c>
      <c r="J20" s="221">
        <v>443618.93</v>
      </c>
      <c r="K20" s="221">
        <f>H20-J20</f>
        <v>0</v>
      </c>
      <c r="L20" s="203">
        <f>IF(J20=H20,1,(J20-I20+K20)/(H20-I20))</f>
        <v>1</v>
      </c>
      <c r="M20" s="63">
        <f>SUM(G20/L20)</f>
        <v>1</v>
      </c>
      <c r="N20" s="6">
        <f>SUM(G20*100)</f>
        <v>100</v>
      </c>
    </row>
    <row r="21" spans="1:28" ht="75.599999999999994" customHeight="1" x14ac:dyDescent="0.25">
      <c r="A21" s="12" t="s">
        <v>38</v>
      </c>
      <c r="B21" s="26" t="s">
        <v>101</v>
      </c>
      <c r="C21" s="10" t="s">
        <v>43</v>
      </c>
      <c r="D21" s="13" t="s">
        <v>41</v>
      </c>
      <c r="E21" s="13">
        <v>100</v>
      </c>
      <c r="F21" s="196">
        <v>100</v>
      </c>
      <c r="G21" s="203">
        <f>IF(E21&gt;F21,F21/E21,1)</f>
        <v>1</v>
      </c>
      <c r="H21" s="32">
        <v>1684551.96</v>
      </c>
      <c r="I21" s="197">
        <v>0</v>
      </c>
      <c r="J21" s="47">
        <v>1684551.96</v>
      </c>
      <c r="K21" s="221">
        <f>H21-J21</f>
        <v>0</v>
      </c>
      <c r="L21" s="203">
        <f>IF(J21=H21,1,(J21-I21+K21)/(H21-I21))</f>
        <v>1</v>
      </c>
      <c r="M21" s="37">
        <f>SUM(G21/L21)</f>
        <v>1</v>
      </c>
      <c r="N21" s="7">
        <f>SUM(G21*100)</f>
        <v>100</v>
      </c>
    </row>
    <row r="22" spans="1:28" ht="21" customHeight="1" x14ac:dyDescent="0.25">
      <c r="A22" s="15"/>
      <c r="B22" s="173" t="s">
        <v>44</v>
      </c>
      <c r="C22" s="101"/>
      <c r="D22" s="7">
        <f>AVERAGE(N20:N21)</f>
        <v>100</v>
      </c>
      <c r="E22" s="14"/>
      <c r="F22" s="197"/>
      <c r="G22" s="197"/>
      <c r="H22" s="14"/>
      <c r="I22" s="197"/>
      <c r="J22" s="197"/>
      <c r="K22" s="197"/>
      <c r="L22" s="197"/>
      <c r="M22" s="14"/>
      <c r="N22" s="14"/>
    </row>
    <row r="23" spans="1:28" ht="23.25" customHeight="1" x14ac:dyDescent="0.25">
      <c r="A23" s="161" t="s">
        <v>45</v>
      </c>
      <c r="B23" s="162"/>
      <c r="C23" s="162"/>
      <c r="D23" s="162"/>
      <c r="E23" s="162"/>
      <c r="F23" s="162"/>
      <c r="G23" s="162"/>
      <c r="H23" s="162"/>
      <c r="I23" s="162"/>
      <c r="J23" s="162"/>
      <c r="K23" s="162"/>
      <c r="L23" s="162"/>
      <c r="M23" s="162"/>
      <c r="N23" s="163"/>
    </row>
    <row r="24" spans="1:28" ht="150" customHeight="1" x14ac:dyDescent="0.25">
      <c r="A24" s="12" t="s">
        <v>22</v>
      </c>
      <c r="B24" s="33" t="s">
        <v>102</v>
      </c>
      <c r="C24" s="29" t="s">
        <v>103</v>
      </c>
      <c r="D24" s="16" t="s">
        <v>41</v>
      </c>
      <c r="E24" s="28">
        <v>1.57</v>
      </c>
      <c r="F24" s="196">
        <v>1.57</v>
      </c>
      <c r="G24" s="204">
        <f t="shared" ref="G24:G35" si="0">IF(E24&gt;F24,F24/E24,1)</f>
        <v>1</v>
      </c>
      <c r="H24" s="32">
        <v>1134773.54</v>
      </c>
      <c r="I24" s="197">
        <v>0</v>
      </c>
      <c r="J24" s="47">
        <v>1134773.54</v>
      </c>
      <c r="K24" s="197">
        <f t="shared" ref="K24:K35" si="1">H24-J24</f>
        <v>0</v>
      </c>
      <c r="L24" s="204">
        <f t="shared" ref="L24:L35" si="2">IF(J24=H24,1,(J24-I24+K24)/(H24-I24))</f>
        <v>1</v>
      </c>
      <c r="M24" s="37">
        <f>SUM(G24/L24)</f>
        <v>1</v>
      </c>
      <c r="N24" s="7">
        <f>SUM(G24*100)</f>
        <v>100</v>
      </c>
    </row>
    <row r="25" spans="1:28" ht="263.25" customHeight="1" x14ac:dyDescent="0.25">
      <c r="A25" s="12" t="s">
        <v>23</v>
      </c>
      <c r="B25" s="33" t="s">
        <v>104</v>
      </c>
      <c r="C25" s="30" t="s">
        <v>105</v>
      </c>
      <c r="D25" s="16" t="s">
        <v>41</v>
      </c>
      <c r="E25" s="28">
        <v>100</v>
      </c>
      <c r="F25" s="196">
        <v>100</v>
      </c>
      <c r="G25" s="204">
        <f t="shared" si="0"/>
        <v>1</v>
      </c>
      <c r="H25" s="32">
        <v>257740.56</v>
      </c>
      <c r="I25" s="197">
        <v>0</v>
      </c>
      <c r="J25" s="197">
        <v>257740.56</v>
      </c>
      <c r="K25" s="197">
        <f t="shared" si="1"/>
        <v>0</v>
      </c>
      <c r="L25" s="204">
        <f t="shared" si="2"/>
        <v>1</v>
      </c>
      <c r="M25" s="71">
        <v>1</v>
      </c>
      <c r="N25" s="7">
        <f t="shared" ref="N25:N35" si="3">SUM(G25*100)</f>
        <v>100</v>
      </c>
    </row>
    <row r="26" spans="1:28" ht="108" customHeight="1" x14ac:dyDescent="0.25">
      <c r="A26" s="12" t="s">
        <v>86</v>
      </c>
      <c r="B26" s="42" t="s">
        <v>106</v>
      </c>
      <c r="C26" s="31" t="s">
        <v>46</v>
      </c>
      <c r="D26" s="16" t="s">
        <v>41</v>
      </c>
      <c r="E26" s="28">
        <v>99.98</v>
      </c>
      <c r="F26" s="196">
        <v>99.98</v>
      </c>
      <c r="G26" s="204">
        <f t="shared" si="0"/>
        <v>1</v>
      </c>
      <c r="H26" s="32">
        <v>263810</v>
      </c>
      <c r="I26" s="197">
        <v>0</v>
      </c>
      <c r="J26" s="47">
        <v>263810</v>
      </c>
      <c r="K26" s="199">
        <f t="shared" si="1"/>
        <v>0</v>
      </c>
      <c r="L26" s="204">
        <f t="shared" si="2"/>
        <v>1</v>
      </c>
      <c r="M26" s="37">
        <f t="shared" ref="M26:M35" si="4">SUM(G26/L26)</f>
        <v>1</v>
      </c>
      <c r="N26" s="7">
        <f t="shared" si="3"/>
        <v>100</v>
      </c>
    </row>
    <row r="27" spans="1:28" ht="145.9" customHeight="1" x14ac:dyDescent="0.25">
      <c r="A27" s="118" t="s">
        <v>87</v>
      </c>
      <c r="B27" s="186" t="s">
        <v>134</v>
      </c>
      <c r="C27" s="91" t="s">
        <v>186</v>
      </c>
      <c r="D27" s="16" t="s">
        <v>41</v>
      </c>
      <c r="E27" s="28">
        <v>100</v>
      </c>
      <c r="F27" s="196">
        <v>100</v>
      </c>
      <c r="G27" s="204">
        <f t="shared" si="0"/>
        <v>1</v>
      </c>
      <c r="H27" s="188">
        <v>11407558.02</v>
      </c>
      <c r="I27" s="208">
        <v>0</v>
      </c>
      <c r="J27" s="190">
        <v>11407558.02</v>
      </c>
      <c r="K27" s="232">
        <f t="shared" si="1"/>
        <v>0</v>
      </c>
      <c r="L27" s="239">
        <f t="shared" si="2"/>
        <v>1</v>
      </c>
      <c r="M27" s="166">
        <f t="shared" si="4"/>
        <v>1</v>
      </c>
      <c r="N27" s="168">
        <f t="shared" si="3"/>
        <v>100</v>
      </c>
    </row>
    <row r="28" spans="1:28" ht="169.5" customHeight="1" x14ac:dyDescent="0.25">
      <c r="A28" s="119"/>
      <c r="B28" s="187"/>
      <c r="C28" s="31" t="s">
        <v>135</v>
      </c>
      <c r="D28" s="16" t="s">
        <v>41</v>
      </c>
      <c r="E28" s="28">
        <v>100</v>
      </c>
      <c r="F28" s="196">
        <v>100</v>
      </c>
      <c r="G28" s="204">
        <f t="shared" si="0"/>
        <v>1</v>
      </c>
      <c r="H28" s="189"/>
      <c r="I28" s="209"/>
      <c r="J28" s="191"/>
      <c r="K28" s="233"/>
      <c r="L28" s="240"/>
      <c r="M28" s="167"/>
      <c r="N28" s="169"/>
    </row>
    <row r="29" spans="1:28" ht="151.15" customHeight="1" x14ac:dyDescent="0.25">
      <c r="A29" s="84" t="s">
        <v>88</v>
      </c>
      <c r="B29" s="92" t="s">
        <v>133</v>
      </c>
      <c r="C29" s="93" t="s">
        <v>187</v>
      </c>
      <c r="D29" s="98" t="s">
        <v>147</v>
      </c>
      <c r="E29" s="94">
        <v>307</v>
      </c>
      <c r="F29" s="198">
        <v>307</v>
      </c>
      <c r="G29" s="205">
        <f>IF(E29&gt;F29,F29/E29,1)</f>
        <v>1</v>
      </c>
      <c r="H29" s="95">
        <v>47822256</v>
      </c>
      <c r="I29" s="210">
        <v>0</v>
      </c>
      <c r="J29" s="222">
        <v>47822256</v>
      </c>
      <c r="K29" s="234">
        <f t="shared" si="1"/>
        <v>0</v>
      </c>
      <c r="L29" s="205">
        <f t="shared" si="2"/>
        <v>1</v>
      </c>
      <c r="M29" s="96">
        <f>SUM(G29/L29)</f>
        <v>1</v>
      </c>
      <c r="N29" s="97">
        <f>SUM(G29*100)</f>
        <v>100</v>
      </c>
      <c r="X29" s="72"/>
      <c r="Y29" s="72"/>
    </row>
    <row r="30" spans="1:28" ht="112.5" customHeight="1" x14ac:dyDescent="0.25">
      <c r="A30" s="12" t="s">
        <v>89</v>
      </c>
      <c r="B30" s="42" t="s">
        <v>150</v>
      </c>
      <c r="C30" s="74" t="s">
        <v>151</v>
      </c>
      <c r="D30" s="16" t="s">
        <v>41</v>
      </c>
      <c r="E30" s="28">
        <v>100</v>
      </c>
      <c r="F30" s="196">
        <v>100</v>
      </c>
      <c r="G30" s="204">
        <f t="shared" si="0"/>
        <v>1</v>
      </c>
      <c r="H30" s="32">
        <v>1054571.1299999999</v>
      </c>
      <c r="I30" s="197">
        <v>0</v>
      </c>
      <c r="J30" s="197">
        <v>1054571.1299999999</v>
      </c>
      <c r="K30" s="199">
        <f t="shared" si="1"/>
        <v>0</v>
      </c>
      <c r="L30" s="204">
        <f t="shared" si="2"/>
        <v>1</v>
      </c>
      <c r="M30" s="37">
        <f t="shared" si="4"/>
        <v>1</v>
      </c>
      <c r="N30" s="7">
        <f t="shared" si="3"/>
        <v>100</v>
      </c>
    </row>
    <row r="31" spans="1:28" ht="192.75" customHeight="1" x14ac:dyDescent="0.25">
      <c r="A31" s="12" t="s">
        <v>90</v>
      </c>
      <c r="B31" s="42" t="s">
        <v>153</v>
      </c>
      <c r="C31" s="74" t="s">
        <v>155</v>
      </c>
      <c r="D31" s="16" t="s">
        <v>41</v>
      </c>
      <c r="E31" s="28">
        <v>100</v>
      </c>
      <c r="F31" s="196">
        <v>100</v>
      </c>
      <c r="G31" s="204">
        <f t="shared" si="0"/>
        <v>1</v>
      </c>
      <c r="H31" s="32">
        <v>109939643.67</v>
      </c>
      <c r="I31" s="197">
        <v>0</v>
      </c>
      <c r="J31" s="47">
        <v>109939643.66</v>
      </c>
      <c r="K31" s="211">
        <v>0</v>
      </c>
      <c r="L31" s="204">
        <f t="shared" si="2"/>
        <v>0.99999999990904098</v>
      </c>
      <c r="M31" s="37">
        <f t="shared" si="4"/>
        <v>1.000000000090959</v>
      </c>
      <c r="N31" s="7">
        <f t="shared" si="3"/>
        <v>100</v>
      </c>
    </row>
    <row r="32" spans="1:28" ht="170.25" customHeight="1" x14ac:dyDescent="0.25">
      <c r="A32" s="12" t="s">
        <v>91</v>
      </c>
      <c r="B32" s="42" t="s">
        <v>156</v>
      </c>
      <c r="C32" s="74" t="s">
        <v>157</v>
      </c>
      <c r="D32" s="16" t="s">
        <v>41</v>
      </c>
      <c r="E32" s="28">
        <v>100</v>
      </c>
      <c r="F32" s="196">
        <v>100</v>
      </c>
      <c r="G32" s="204">
        <f t="shared" si="0"/>
        <v>1</v>
      </c>
      <c r="H32" s="32">
        <v>21427305.440000001</v>
      </c>
      <c r="I32" s="197">
        <v>0</v>
      </c>
      <c r="J32" s="47">
        <v>21427305.440000001</v>
      </c>
      <c r="K32" s="211">
        <f t="shared" si="1"/>
        <v>0</v>
      </c>
      <c r="L32" s="204">
        <f t="shared" si="2"/>
        <v>1</v>
      </c>
      <c r="M32" s="37">
        <f t="shared" si="4"/>
        <v>1</v>
      </c>
      <c r="N32" s="7">
        <f t="shared" si="3"/>
        <v>100</v>
      </c>
    </row>
    <row r="33" spans="1:14" ht="170.25" customHeight="1" x14ac:dyDescent="0.25">
      <c r="A33" s="12" t="s">
        <v>136</v>
      </c>
      <c r="B33" s="42" t="s">
        <v>158</v>
      </c>
      <c r="C33" s="74" t="s">
        <v>159</v>
      </c>
      <c r="D33" s="16" t="s">
        <v>41</v>
      </c>
      <c r="E33" s="28">
        <v>100</v>
      </c>
      <c r="F33" s="196">
        <v>100</v>
      </c>
      <c r="G33" s="204">
        <f t="shared" si="0"/>
        <v>1</v>
      </c>
      <c r="H33" s="32">
        <v>607400</v>
      </c>
      <c r="I33" s="197">
        <v>0</v>
      </c>
      <c r="J33" s="47">
        <v>607400</v>
      </c>
      <c r="K33" s="211">
        <f t="shared" si="1"/>
        <v>0</v>
      </c>
      <c r="L33" s="204">
        <f t="shared" si="2"/>
        <v>1</v>
      </c>
      <c r="M33" s="37">
        <f t="shared" si="4"/>
        <v>1</v>
      </c>
      <c r="N33" s="7">
        <f t="shared" si="3"/>
        <v>100</v>
      </c>
    </row>
    <row r="34" spans="1:14" ht="264.75" customHeight="1" x14ac:dyDescent="0.25">
      <c r="A34" s="12" t="s">
        <v>154</v>
      </c>
      <c r="B34" s="42" t="s">
        <v>160</v>
      </c>
      <c r="C34" s="74" t="s">
        <v>188</v>
      </c>
      <c r="D34" s="16" t="s">
        <v>147</v>
      </c>
      <c r="E34" s="28">
        <v>2</v>
      </c>
      <c r="F34" s="196">
        <v>2</v>
      </c>
      <c r="G34" s="204">
        <f t="shared" si="0"/>
        <v>1</v>
      </c>
      <c r="H34" s="32">
        <v>209930</v>
      </c>
      <c r="I34" s="197">
        <v>0</v>
      </c>
      <c r="J34" s="47">
        <v>209930</v>
      </c>
      <c r="K34" s="211">
        <f t="shared" si="1"/>
        <v>0</v>
      </c>
      <c r="L34" s="204">
        <f t="shared" si="2"/>
        <v>1</v>
      </c>
      <c r="M34" s="37">
        <f t="shared" si="4"/>
        <v>1</v>
      </c>
      <c r="N34" s="7">
        <f t="shared" si="3"/>
        <v>100</v>
      </c>
    </row>
    <row r="35" spans="1:14" ht="228" customHeight="1" x14ac:dyDescent="0.25">
      <c r="A35" s="12" t="s">
        <v>163</v>
      </c>
      <c r="B35" s="75" t="s">
        <v>161</v>
      </c>
      <c r="C35" s="76" t="s">
        <v>162</v>
      </c>
      <c r="D35" s="16" t="s">
        <v>147</v>
      </c>
      <c r="E35" s="28">
        <v>23</v>
      </c>
      <c r="F35" s="196">
        <v>23</v>
      </c>
      <c r="G35" s="204">
        <f t="shared" si="0"/>
        <v>1</v>
      </c>
      <c r="H35" s="32">
        <v>688758</v>
      </c>
      <c r="I35" s="197">
        <v>0</v>
      </c>
      <c r="J35" s="197">
        <v>688758</v>
      </c>
      <c r="K35" s="235">
        <f t="shared" si="1"/>
        <v>0</v>
      </c>
      <c r="L35" s="204">
        <f t="shared" si="2"/>
        <v>1</v>
      </c>
      <c r="M35" s="37">
        <f t="shared" si="4"/>
        <v>1</v>
      </c>
      <c r="N35" s="7">
        <f t="shared" si="3"/>
        <v>100</v>
      </c>
    </row>
    <row r="36" spans="1:14" x14ac:dyDescent="0.25">
      <c r="A36" s="17"/>
      <c r="B36" s="164" t="s">
        <v>24</v>
      </c>
      <c r="C36" s="165"/>
      <c r="D36" s="65">
        <f>AVERAGE(N24:N35)</f>
        <v>100</v>
      </c>
      <c r="E36" s="18"/>
      <c r="F36" s="197"/>
      <c r="G36" s="197"/>
      <c r="H36" s="14"/>
      <c r="I36" s="197"/>
      <c r="J36" s="197"/>
      <c r="K36" s="197"/>
      <c r="L36" s="197"/>
      <c r="M36" s="14"/>
      <c r="N36" s="14"/>
    </row>
    <row r="37" spans="1:14" ht="28.5" customHeight="1" x14ac:dyDescent="0.25">
      <c r="A37" s="161" t="s">
        <v>107</v>
      </c>
      <c r="B37" s="162"/>
      <c r="C37" s="162"/>
      <c r="D37" s="162"/>
      <c r="E37" s="162"/>
      <c r="F37" s="162"/>
      <c r="G37" s="162"/>
      <c r="H37" s="162"/>
      <c r="I37" s="162"/>
      <c r="J37" s="162"/>
      <c r="K37" s="162"/>
      <c r="L37" s="162"/>
      <c r="M37" s="162"/>
      <c r="N37" s="163"/>
    </row>
    <row r="38" spans="1:14" ht="75.75" customHeight="1" x14ac:dyDescent="0.25">
      <c r="A38" s="12" t="s">
        <v>25</v>
      </c>
      <c r="B38" s="33" t="s">
        <v>47</v>
      </c>
      <c r="C38" s="10" t="s">
        <v>48</v>
      </c>
      <c r="D38" s="14" t="s">
        <v>41</v>
      </c>
      <c r="E38" s="14">
        <v>75</v>
      </c>
      <c r="F38" s="197">
        <v>87</v>
      </c>
      <c r="G38" s="204">
        <f>IF(E38&gt;F38,F38/E38,1)</f>
        <v>1</v>
      </c>
      <c r="H38" s="32">
        <v>42051</v>
      </c>
      <c r="I38" s="197">
        <v>0</v>
      </c>
      <c r="J38" s="47">
        <v>42051</v>
      </c>
      <c r="K38" s="197">
        <f>H38-J38</f>
        <v>0</v>
      </c>
      <c r="L38" s="204">
        <f>IF(J38=H38,1,(J38-I38+K38)/(H38-I38))</f>
        <v>1</v>
      </c>
      <c r="M38" s="37">
        <f>SUM(G38/L38)</f>
        <v>1</v>
      </c>
      <c r="N38" s="7">
        <f>SUM(G38*100)</f>
        <v>100</v>
      </c>
    </row>
    <row r="39" spans="1:14" ht="75.75" customHeight="1" x14ac:dyDescent="0.25">
      <c r="A39" s="12" t="s">
        <v>49</v>
      </c>
      <c r="B39" s="33" t="s">
        <v>50</v>
      </c>
      <c r="C39" s="10" t="s">
        <v>48</v>
      </c>
      <c r="D39" s="14" t="s">
        <v>41</v>
      </c>
      <c r="E39" s="34">
        <v>75</v>
      </c>
      <c r="F39" s="197">
        <v>87</v>
      </c>
      <c r="G39" s="204">
        <f>IF(E39&gt;F39,F39/E39,1)</f>
        <v>1</v>
      </c>
      <c r="H39" s="32">
        <v>154000</v>
      </c>
      <c r="I39" s="197">
        <v>0</v>
      </c>
      <c r="J39" s="47">
        <v>154000</v>
      </c>
      <c r="K39" s="197">
        <f>H39-J39</f>
        <v>0</v>
      </c>
      <c r="L39" s="204">
        <f>IF(J39=H39,1,(J39-I39+K39)/(H39-I39))</f>
        <v>1</v>
      </c>
      <c r="M39" s="37">
        <f>SUM(G39/L39)</f>
        <v>1</v>
      </c>
      <c r="N39" s="7">
        <f>SUM(G39*100)</f>
        <v>100</v>
      </c>
    </row>
    <row r="40" spans="1:14" x14ac:dyDescent="0.25">
      <c r="A40" s="12"/>
      <c r="B40" s="164" t="s">
        <v>27</v>
      </c>
      <c r="C40" s="165"/>
      <c r="D40" s="7">
        <f>AVERAGE(N38:N39)</f>
        <v>100</v>
      </c>
      <c r="E40" s="14"/>
      <c r="F40" s="197"/>
      <c r="G40" s="197"/>
      <c r="H40" s="14"/>
      <c r="I40" s="197"/>
      <c r="J40" s="197"/>
      <c r="K40" s="197"/>
      <c r="L40" s="197"/>
      <c r="M40" s="14"/>
      <c r="N40" s="14"/>
    </row>
    <row r="41" spans="1:14" ht="34.5" customHeight="1" x14ac:dyDescent="0.25">
      <c r="A41" s="161" t="s">
        <v>110</v>
      </c>
      <c r="B41" s="162"/>
      <c r="C41" s="162"/>
      <c r="D41" s="162"/>
      <c r="E41" s="162"/>
      <c r="F41" s="162"/>
      <c r="G41" s="162"/>
      <c r="H41" s="162"/>
      <c r="I41" s="162"/>
      <c r="J41" s="162"/>
      <c r="K41" s="162"/>
      <c r="L41" s="162"/>
      <c r="M41" s="162"/>
      <c r="N41" s="163"/>
    </row>
    <row r="42" spans="1:14" ht="96" x14ac:dyDescent="0.25">
      <c r="A42" s="12" t="s">
        <v>29</v>
      </c>
      <c r="B42" s="33" t="s">
        <v>51</v>
      </c>
      <c r="C42" s="10" t="s">
        <v>53</v>
      </c>
      <c r="D42" s="14" t="s">
        <v>41</v>
      </c>
      <c r="E42" s="14">
        <v>80.5</v>
      </c>
      <c r="F42" s="197">
        <v>85.17</v>
      </c>
      <c r="G42" s="204">
        <f>IF(E42&gt;F42,F42/E42,1)</f>
        <v>1</v>
      </c>
      <c r="H42" s="32">
        <v>1398860</v>
      </c>
      <c r="I42" s="197">
        <v>0</v>
      </c>
      <c r="J42" s="47">
        <v>1398860</v>
      </c>
      <c r="K42" s="197">
        <f>H42-J42</f>
        <v>0</v>
      </c>
      <c r="L42" s="204">
        <f>IF(J42=H42,1,(J42-I42+K42)/(H42-I42))</f>
        <v>1</v>
      </c>
      <c r="M42" s="37">
        <f>SUM(G42/L42)</f>
        <v>1</v>
      </c>
      <c r="N42" s="7">
        <f>SUM(G42*100)</f>
        <v>100</v>
      </c>
    </row>
    <row r="43" spans="1:14" ht="80.25" customHeight="1" x14ac:dyDescent="0.25">
      <c r="A43" s="12" t="s">
        <v>30</v>
      </c>
      <c r="B43" s="33" t="s">
        <v>137</v>
      </c>
      <c r="C43" s="10" t="s">
        <v>52</v>
      </c>
      <c r="D43" s="14" t="s">
        <v>41</v>
      </c>
      <c r="E43" s="14">
        <v>80.5</v>
      </c>
      <c r="F43" s="197">
        <v>85.17</v>
      </c>
      <c r="G43" s="204">
        <f t="shared" ref="G43:G45" si="5">IF(E43&gt;F43,F43/E43,1)</f>
        <v>1</v>
      </c>
      <c r="H43" s="32">
        <v>4186785.88</v>
      </c>
      <c r="I43" s="197">
        <v>0</v>
      </c>
      <c r="J43" s="47">
        <v>4186785.88</v>
      </c>
      <c r="K43" s="197">
        <f>H43-J43</f>
        <v>0</v>
      </c>
      <c r="L43" s="204">
        <f t="shared" ref="L43:L45" si="6">IF(J43=H43,1,(J43-I43+K43)/(H43-I43))</f>
        <v>1</v>
      </c>
      <c r="M43" s="37">
        <f t="shared" ref="M43:M45" si="7">SUM(G43/L43)</f>
        <v>1</v>
      </c>
      <c r="N43" s="7">
        <f>SUM(G43*100)</f>
        <v>100</v>
      </c>
    </row>
    <row r="44" spans="1:14" ht="82.5" customHeight="1" x14ac:dyDescent="0.25">
      <c r="A44" s="12" t="s">
        <v>164</v>
      </c>
      <c r="B44" s="33" t="s">
        <v>108</v>
      </c>
      <c r="C44" s="10" t="s">
        <v>52</v>
      </c>
      <c r="D44" s="14" t="s">
        <v>41</v>
      </c>
      <c r="E44" s="14">
        <v>80.5</v>
      </c>
      <c r="F44" s="197">
        <v>85.17</v>
      </c>
      <c r="G44" s="204">
        <f t="shared" si="5"/>
        <v>1</v>
      </c>
      <c r="H44" s="32">
        <v>895348.34</v>
      </c>
      <c r="I44" s="197"/>
      <c r="J44" s="47">
        <v>895348.34</v>
      </c>
      <c r="K44" s="197">
        <f>H44-J44</f>
        <v>0</v>
      </c>
      <c r="L44" s="204">
        <f t="shared" si="6"/>
        <v>1</v>
      </c>
      <c r="M44" s="37">
        <f t="shared" si="7"/>
        <v>1</v>
      </c>
      <c r="N44" s="7">
        <f>SUM(G44*100)</f>
        <v>100</v>
      </c>
    </row>
    <row r="45" spans="1:14" ht="84" x14ac:dyDescent="0.25">
      <c r="A45" s="12" t="s">
        <v>165</v>
      </c>
      <c r="B45" s="33" t="s">
        <v>166</v>
      </c>
      <c r="C45" s="85" t="s">
        <v>167</v>
      </c>
      <c r="D45" s="14" t="s">
        <v>147</v>
      </c>
      <c r="E45" s="14">
        <v>6</v>
      </c>
      <c r="F45" s="197">
        <v>6</v>
      </c>
      <c r="G45" s="204">
        <f t="shared" si="5"/>
        <v>1</v>
      </c>
      <c r="H45" s="32">
        <v>249701</v>
      </c>
      <c r="I45" s="197">
        <v>0</v>
      </c>
      <c r="J45" s="47">
        <v>249701</v>
      </c>
      <c r="K45" s="197">
        <f t="shared" ref="K45" si="8">H45-J45</f>
        <v>0</v>
      </c>
      <c r="L45" s="204">
        <f t="shared" si="6"/>
        <v>1</v>
      </c>
      <c r="M45" s="37">
        <f t="shared" si="7"/>
        <v>1</v>
      </c>
      <c r="N45" s="7">
        <f>SUM(G45*100)</f>
        <v>100</v>
      </c>
    </row>
    <row r="46" spans="1:14" ht="15" customHeight="1" x14ac:dyDescent="0.25">
      <c r="A46" s="12"/>
      <c r="B46" s="164" t="s">
        <v>28</v>
      </c>
      <c r="C46" s="165"/>
      <c r="D46" s="7">
        <f>AVERAGE(N42:N45)</f>
        <v>100</v>
      </c>
      <c r="E46" s="14"/>
      <c r="F46" s="197"/>
      <c r="G46" s="197"/>
      <c r="H46" s="14"/>
      <c r="I46" s="197"/>
      <c r="J46" s="197"/>
      <c r="K46" s="197"/>
      <c r="L46" s="197"/>
      <c r="M46" s="14"/>
      <c r="N46" s="14"/>
    </row>
    <row r="47" spans="1:14" ht="34.5" customHeight="1" x14ac:dyDescent="0.25">
      <c r="A47" s="161" t="s">
        <v>109</v>
      </c>
      <c r="B47" s="162"/>
      <c r="C47" s="162"/>
      <c r="D47" s="162"/>
      <c r="E47" s="162"/>
      <c r="F47" s="162"/>
      <c r="G47" s="162"/>
      <c r="H47" s="162"/>
      <c r="I47" s="162"/>
      <c r="J47" s="162"/>
      <c r="K47" s="162"/>
      <c r="L47" s="162"/>
      <c r="M47" s="162"/>
      <c r="N47" s="163"/>
    </row>
    <row r="48" spans="1:14" ht="96" x14ac:dyDescent="0.25">
      <c r="A48" s="12" t="s">
        <v>55</v>
      </c>
      <c r="B48" s="33" t="s">
        <v>54</v>
      </c>
      <c r="C48" s="10" t="s">
        <v>56</v>
      </c>
      <c r="D48" s="14" t="s">
        <v>41</v>
      </c>
      <c r="E48" s="14">
        <v>4.57</v>
      </c>
      <c r="F48" s="197">
        <v>6.8</v>
      </c>
      <c r="G48" s="204">
        <f>IF(E48&gt;F48,F48/E48,1)</f>
        <v>1</v>
      </c>
      <c r="H48" s="32">
        <v>27817.48</v>
      </c>
      <c r="I48" s="197">
        <v>0</v>
      </c>
      <c r="J48" s="47">
        <v>27817.48</v>
      </c>
      <c r="K48" s="47">
        <f>H48-J48</f>
        <v>0</v>
      </c>
      <c r="L48" s="204">
        <f>IF(J48=H48,1,(J48-I48+K48)/(H48-I48))</f>
        <v>1</v>
      </c>
      <c r="M48" s="37">
        <f>SUM(G48/L48)</f>
        <v>1</v>
      </c>
      <c r="N48" s="7">
        <f>SUM(G48*100)</f>
        <v>100</v>
      </c>
    </row>
    <row r="49" spans="1:20" ht="96" x14ac:dyDescent="0.25">
      <c r="A49" s="12" t="s">
        <v>138</v>
      </c>
      <c r="B49" s="33" t="s">
        <v>139</v>
      </c>
      <c r="C49" s="27" t="s">
        <v>56</v>
      </c>
      <c r="D49" s="14" t="s">
        <v>41</v>
      </c>
      <c r="E49" s="14">
        <v>4.57</v>
      </c>
      <c r="F49" s="197">
        <v>6.8</v>
      </c>
      <c r="G49" s="204">
        <f>IF(E49&gt;F49,F49/E49,1)</f>
        <v>1</v>
      </c>
      <c r="H49" s="32">
        <v>6392</v>
      </c>
      <c r="I49" s="197">
        <v>0</v>
      </c>
      <c r="J49" s="47">
        <v>6392</v>
      </c>
      <c r="K49" s="47">
        <f>H49-J49</f>
        <v>0</v>
      </c>
      <c r="L49" s="204">
        <f>IF(J49=H49,1,(J49-I49+K49)/(H49-I49))</f>
        <v>1</v>
      </c>
      <c r="M49" s="37">
        <f>SUM(G49/L49)</f>
        <v>1</v>
      </c>
      <c r="N49" s="7">
        <f>SUM(G49*100)</f>
        <v>100</v>
      </c>
    </row>
    <row r="50" spans="1:20" ht="15" customHeight="1" x14ac:dyDescent="0.25">
      <c r="A50" s="12"/>
      <c r="B50" s="164" t="s">
        <v>31</v>
      </c>
      <c r="C50" s="165"/>
      <c r="D50" s="7">
        <f>AVERAGE(N48:N49)</f>
        <v>100</v>
      </c>
      <c r="E50" s="14"/>
      <c r="F50" s="197"/>
      <c r="G50" s="197"/>
      <c r="H50" s="14"/>
      <c r="I50" s="197"/>
      <c r="J50" s="197"/>
      <c r="K50" s="197"/>
      <c r="L50" s="197"/>
      <c r="M50" s="14"/>
      <c r="N50" s="14"/>
    </row>
    <row r="51" spans="1:20" ht="30.75" customHeight="1" x14ac:dyDescent="0.25">
      <c r="A51" s="174" t="s">
        <v>111</v>
      </c>
      <c r="B51" s="175"/>
      <c r="C51" s="175"/>
      <c r="D51" s="175"/>
      <c r="E51" s="175"/>
      <c r="F51" s="175"/>
      <c r="G51" s="175"/>
      <c r="H51" s="175"/>
      <c r="I51" s="175"/>
      <c r="J51" s="175"/>
      <c r="K51" s="175"/>
      <c r="L51" s="175"/>
      <c r="M51" s="175"/>
      <c r="N51" s="176"/>
    </row>
    <row r="52" spans="1:20" ht="120.6" customHeight="1" x14ac:dyDescent="0.25">
      <c r="A52" s="12" t="s">
        <v>98</v>
      </c>
      <c r="B52" s="40" t="s">
        <v>112</v>
      </c>
      <c r="C52" s="40" t="s">
        <v>113</v>
      </c>
      <c r="D52" s="7" t="s">
        <v>41</v>
      </c>
      <c r="E52" s="14">
        <v>24</v>
      </c>
      <c r="F52" s="199">
        <v>28</v>
      </c>
      <c r="G52" s="47">
        <f>IF(E52&gt;F52,F52/E52,1)</f>
        <v>1</v>
      </c>
      <c r="H52" s="32">
        <v>57488</v>
      </c>
      <c r="I52" s="47">
        <v>0</v>
      </c>
      <c r="J52" s="47">
        <v>57488</v>
      </c>
      <c r="K52" s="47">
        <f>H52-J52</f>
        <v>0</v>
      </c>
      <c r="L52" s="47">
        <f>IF(J52=H52,1,(J52-I52+K52)/(H52-I52))</f>
        <v>1</v>
      </c>
      <c r="M52" s="32">
        <f>SUM(G52/L52)</f>
        <v>1</v>
      </c>
      <c r="N52" s="43">
        <f>SUM(G52*100)</f>
        <v>100</v>
      </c>
    </row>
    <row r="53" spans="1:20" ht="120.6" customHeight="1" x14ac:dyDescent="0.25">
      <c r="A53" s="45" t="s">
        <v>168</v>
      </c>
      <c r="B53" s="40" t="s">
        <v>169</v>
      </c>
      <c r="C53" s="86" t="s">
        <v>170</v>
      </c>
      <c r="D53" s="7" t="s">
        <v>97</v>
      </c>
      <c r="E53" s="14">
        <v>4</v>
      </c>
      <c r="F53" s="199">
        <v>4</v>
      </c>
      <c r="G53" s="47">
        <f>IF(E53&gt;F53,F53/E53,1)</f>
        <v>1</v>
      </c>
      <c r="H53" s="32">
        <v>163265.31</v>
      </c>
      <c r="I53" s="47">
        <v>0</v>
      </c>
      <c r="J53" s="47">
        <v>163265.31</v>
      </c>
      <c r="K53" s="47">
        <f>H53-J53</f>
        <v>0</v>
      </c>
      <c r="L53" s="47">
        <f>IF(J53=H53,1,(J53-I53+K53)/(H53-I53))</f>
        <v>1</v>
      </c>
      <c r="M53" s="32">
        <f>SUM(G53/L53)</f>
        <v>1</v>
      </c>
      <c r="N53" s="83">
        <f>SUM(G53*100)</f>
        <v>100</v>
      </c>
    </row>
    <row r="54" spans="1:20" ht="15" customHeight="1" x14ac:dyDescent="0.25">
      <c r="A54" s="45"/>
      <c r="B54" s="46"/>
      <c r="C54" s="44" t="s">
        <v>40</v>
      </c>
      <c r="D54" s="7">
        <f>AVERAGE(N52:N53)</f>
        <v>100</v>
      </c>
      <c r="E54" s="14"/>
      <c r="F54" s="197"/>
      <c r="G54" s="197"/>
      <c r="H54" s="14"/>
      <c r="I54" s="197"/>
      <c r="J54" s="197"/>
      <c r="K54" s="201"/>
      <c r="L54" s="197"/>
      <c r="M54" s="14"/>
      <c r="N54" s="43"/>
    </row>
    <row r="55" spans="1:20" ht="29.25" customHeight="1" x14ac:dyDescent="0.25">
      <c r="A55" s="177" t="s">
        <v>144</v>
      </c>
      <c r="B55" s="178"/>
      <c r="C55" s="178"/>
      <c r="D55" s="178"/>
      <c r="E55" s="178"/>
      <c r="F55" s="178"/>
      <c r="G55" s="178"/>
      <c r="H55" s="178"/>
      <c r="I55" s="178"/>
      <c r="J55" s="178"/>
      <c r="K55" s="178"/>
      <c r="L55" s="178"/>
      <c r="M55" s="178"/>
      <c r="N55" s="179"/>
    </row>
    <row r="56" spans="1:20" ht="117" customHeight="1" x14ac:dyDescent="0.25">
      <c r="A56" s="12" t="s">
        <v>145</v>
      </c>
      <c r="B56" s="69" t="s">
        <v>148</v>
      </c>
      <c r="C56" s="70" t="s">
        <v>141</v>
      </c>
      <c r="D56" s="41" t="s">
        <v>147</v>
      </c>
      <c r="E56" s="14">
        <v>3</v>
      </c>
      <c r="F56" s="197">
        <v>3</v>
      </c>
      <c r="G56" s="47">
        <f>IF(E56&gt;F56,F56/E56,1)</f>
        <v>1</v>
      </c>
      <c r="H56" s="14">
        <v>4285539.8</v>
      </c>
      <c r="I56" s="197">
        <v>0</v>
      </c>
      <c r="J56" s="197">
        <v>4285539.8</v>
      </c>
      <c r="K56" s="47">
        <f>H56-J56</f>
        <v>0</v>
      </c>
      <c r="L56" s="47">
        <f>IF(J56=H56,1,(J56-I56+K56)/(H56-I56))</f>
        <v>1</v>
      </c>
      <c r="M56" s="32">
        <f>SUM(G56/L56)</f>
        <v>1</v>
      </c>
      <c r="N56" s="67">
        <f>SUM(G56*100)</f>
        <v>100</v>
      </c>
      <c r="T56" s="52"/>
    </row>
    <row r="57" spans="1:20" ht="15" customHeight="1" x14ac:dyDescent="0.25">
      <c r="A57" s="45"/>
      <c r="B57" s="46"/>
      <c r="C57" s="68" t="s">
        <v>146</v>
      </c>
      <c r="D57" s="7">
        <f>AVERAGE(N56:N56)</f>
        <v>100</v>
      </c>
      <c r="E57" s="14"/>
      <c r="F57" s="197"/>
      <c r="G57" s="47"/>
      <c r="H57" s="14"/>
      <c r="I57" s="197"/>
      <c r="J57" s="197"/>
      <c r="K57" s="47"/>
      <c r="L57" s="47"/>
      <c r="M57" s="32"/>
      <c r="N57" s="83"/>
    </row>
    <row r="58" spans="1:20" ht="31.5" customHeight="1" x14ac:dyDescent="0.25">
      <c r="A58" s="180" t="s">
        <v>171</v>
      </c>
      <c r="B58" s="181"/>
      <c r="C58" s="181"/>
      <c r="D58" s="181"/>
      <c r="E58" s="181"/>
      <c r="F58" s="181"/>
      <c r="G58" s="181"/>
      <c r="H58" s="181"/>
      <c r="I58" s="181"/>
      <c r="J58" s="181"/>
      <c r="K58" s="181"/>
      <c r="L58" s="181"/>
      <c r="M58" s="181"/>
      <c r="N58" s="182"/>
    </row>
    <row r="59" spans="1:20" ht="95.25" customHeight="1" x14ac:dyDescent="0.25">
      <c r="A59" s="12" t="s">
        <v>178</v>
      </c>
      <c r="B59" s="73" t="s">
        <v>172</v>
      </c>
      <c r="C59" s="87" t="s">
        <v>173</v>
      </c>
      <c r="D59" s="7" t="s">
        <v>147</v>
      </c>
      <c r="E59" s="14">
        <v>1</v>
      </c>
      <c r="F59" s="197">
        <v>1</v>
      </c>
      <c r="G59" s="47">
        <f t="shared" ref="G59:G63" si="9">IF(E59&gt;F59,F59/E59,1)</f>
        <v>1</v>
      </c>
      <c r="H59" s="14">
        <v>1840545.6</v>
      </c>
      <c r="I59" s="197">
        <v>0</v>
      </c>
      <c r="J59" s="197">
        <v>1840545.6</v>
      </c>
      <c r="K59" s="47">
        <f>H59-J59</f>
        <v>0</v>
      </c>
      <c r="L59" s="47">
        <f t="shared" ref="L59:L63" si="10">IF(J59=H59,1,(J59-I59+K59)/(H59-I59))</f>
        <v>1</v>
      </c>
      <c r="M59" s="32">
        <f t="shared" ref="M59:M63" si="11">SUM(G59/L59)</f>
        <v>1</v>
      </c>
      <c r="N59" s="83">
        <f t="shared" ref="N59:N63" si="12">SUM(G59*100)</f>
        <v>100</v>
      </c>
    </row>
    <row r="60" spans="1:20" ht="15" customHeight="1" x14ac:dyDescent="0.25">
      <c r="A60" s="45"/>
      <c r="B60" s="88"/>
      <c r="C60" s="89" t="s">
        <v>174</v>
      </c>
      <c r="D60" s="7">
        <f>AVERAGE(N59:N59)</f>
        <v>100</v>
      </c>
      <c r="E60" s="14"/>
      <c r="F60" s="197"/>
      <c r="G60" s="47"/>
      <c r="H60" s="14"/>
      <c r="I60" s="197"/>
      <c r="J60" s="197"/>
      <c r="K60" s="47"/>
      <c r="L60" s="47"/>
      <c r="M60" s="32"/>
      <c r="N60" s="83"/>
    </row>
    <row r="61" spans="1:20" ht="29.25" customHeight="1" x14ac:dyDescent="0.25">
      <c r="A61" s="180" t="s">
        <v>175</v>
      </c>
      <c r="B61" s="181"/>
      <c r="C61" s="181"/>
      <c r="D61" s="181"/>
      <c r="E61" s="181"/>
      <c r="F61" s="181"/>
      <c r="G61" s="181"/>
      <c r="H61" s="181"/>
      <c r="I61" s="181"/>
      <c r="J61" s="181"/>
      <c r="K61" s="181"/>
      <c r="L61" s="181"/>
      <c r="M61" s="181"/>
      <c r="N61" s="182"/>
    </row>
    <row r="62" spans="1:20" ht="54" customHeight="1" x14ac:dyDescent="0.25">
      <c r="A62" s="12" t="s">
        <v>179</v>
      </c>
      <c r="B62" s="73" t="s">
        <v>176</v>
      </c>
      <c r="C62" s="87" t="s">
        <v>177</v>
      </c>
      <c r="D62" s="7" t="s">
        <v>41</v>
      </c>
      <c r="E62" s="14">
        <v>100</v>
      </c>
      <c r="F62" s="197">
        <v>100</v>
      </c>
      <c r="G62" s="47">
        <f t="shared" si="9"/>
        <v>1</v>
      </c>
      <c r="H62" s="14">
        <v>3268119.89</v>
      </c>
      <c r="I62" s="197">
        <v>0</v>
      </c>
      <c r="J62" s="197">
        <v>3268119.89</v>
      </c>
      <c r="K62" s="47">
        <f>H62-J62</f>
        <v>0</v>
      </c>
      <c r="L62" s="47">
        <f t="shared" si="10"/>
        <v>1</v>
      </c>
      <c r="M62" s="32">
        <f t="shared" si="11"/>
        <v>1</v>
      </c>
      <c r="N62" s="83">
        <f t="shared" si="12"/>
        <v>100</v>
      </c>
      <c r="S62" s="90"/>
    </row>
    <row r="63" spans="1:20" ht="51" customHeight="1" x14ac:dyDescent="0.25">
      <c r="A63" s="12" t="s">
        <v>180</v>
      </c>
      <c r="B63" s="73" t="s">
        <v>181</v>
      </c>
      <c r="C63" s="87" t="s">
        <v>177</v>
      </c>
      <c r="D63" s="7" t="s">
        <v>41</v>
      </c>
      <c r="E63" s="14">
        <v>100</v>
      </c>
      <c r="F63" s="197">
        <v>100</v>
      </c>
      <c r="G63" s="47">
        <f t="shared" si="9"/>
        <v>1</v>
      </c>
      <c r="H63" s="14">
        <v>2018326.18</v>
      </c>
      <c r="I63" s="197">
        <v>0</v>
      </c>
      <c r="J63" s="197">
        <v>2018326.18</v>
      </c>
      <c r="K63" s="47">
        <f>H63-J63</f>
        <v>0</v>
      </c>
      <c r="L63" s="47">
        <f t="shared" si="10"/>
        <v>1</v>
      </c>
      <c r="M63" s="32">
        <f t="shared" si="11"/>
        <v>1</v>
      </c>
      <c r="N63" s="83">
        <f t="shared" si="12"/>
        <v>100</v>
      </c>
    </row>
    <row r="64" spans="1:20" ht="14.25" customHeight="1" x14ac:dyDescent="0.25">
      <c r="A64" s="183" t="s">
        <v>182</v>
      </c>
      <c r="B64" s="184"/>
      <c r="C64" s="185"/>
      <c r="D64" s="7">
        <f>AVERAGE(N62:N63)</f>
        <v>100</v>
      </c>
      <c r="E64" s="14"/>
      <c r="F64" s="197"/>
      <c r="G64" s="47"/>
      <c r="H64" s="14"/>
      <c r="I64" s="197"/>
      <c r="J64" s="197"/>
      <c r="K64" s="47"/>
      <c r="L64" s="47"/>
      <c r="M64" s="32"/>
      <c r="N64" s="83"/>
    </row>
    <row r="65" spans="1:29" ht="19.5" customHeight="1" x14ac:dyDescent="0.25">
      <c r="A65" s="12"/>
      <c r="B65" s="128" t="s">
        <v>32</v>
      </c>
      <c r="C65" s="128"/>
      <c r="D65" s="37">
        <f>AVERAGE(D22,D36,D40,D46,D50,D54,D57,D60,D64)</f>
        <v>100</v>
      </c>
      <c r="E65" s="14"/>
      <c r="F65" s="197"/>
      <c r="G65" s="197"/>
      <c r="H65" s="14"/>
      <c r="I65" s="197"/>
      <c r="J65" s="197"/>
      <c r="K65" s="197"/>
      <c r="L65" s="197"/>
      <c r="M65" s="14"/>
      <c r="N65" s="14"/>
      <c r="O65" s="5"/>
    </row>
    <row r="66" spans="1:29" x14ac:dyDescent="0.25">
      <c r="A66" s="20"/>
      <c r="B66" s="21"/>
      <c r="C66" s="21"/>
      <c r="D66" s="22"/>
      <c r="E66" s="22"/>
      <c r="F66" s="200"/>
      <c r="G66" s="200"/>
      <c r="H66" s="22"/>
      <c r="I66" s="200"/>
      <c r="J66" s="200"/>
      <c r="K66" s="200"/>
      <c r="L66" s="200"/>
      <c r="M66" s="22"/>
      <c r="N66" s="22"/>
      <c r="O66" s="5"/>
    </row>
    <row r="67" spans="1:29" ht="6.75" customHeight="1" x14ac:dyDescent="0.25">
      <c r="A67" s="20"/>
      <c r="B67" s="21"/>
      <c r="C67" s="21"/>
      <c r="D67" s="22"/>
      <c r="E67" s="22"/>
      <c r="F67" s="200"/>
      <c r="G67" s="200"/>
      <c r="H67" s="22"/>
      <c r="I67" s="200"/>
      <c r="J67" s="200"/>
      <c r="K67" s="200"/>
      <c r="L67" s="200"/>
      <c r="M67" s="22"/>
      <c r="N67" s="22"/>
      <c r="O67" s="5"/>
    </row>
    <row r="68" spans="1:29" ht="31.5" customHeight="1" x14ac:dyDescent="0.25">
      <c r="A68" s="129" t="s">
        <v>83</v>
      </c>
      <c r="B68" s="130"/>
      <c r="C68" s="130"/>
      <c r="D68" s="130"/>
      <c r="E68" s="130"/>
      <c r="F68" s="130"/>
      <c r="G68" s="130"/>
      <c r="H68" s="130"/>
      <c r="I68" s="130"/>
      <c r="J68" s="130"/>
      <c r="K68" s="130"/>
      <c r="L68" s="130"/>
      <c r="M68" s="130"/>
      <c r="N68" s="131"/>
      <c r="O68" s="5"/>
    </row>
    <row r="69" spans="1:29" ht="29.25" customHeight="1" x14ac:dyDescent="0.25">
      <c r="A69" s="129" t="s">
        <v>58</v>
      </c>
      <c r="B69" s="130"/>
      <c r="C69" s="130"/>
      <c r="D69" s="130"/>
      <c r="E69" s="130"/>
      <c r="F69" s="130"/>
      <c r="G69" s="130"/>
      <c r="H69" s="130"/>
      <c r="I69" s="130"/>
      <c r="J69" s="130"/>
      <c r="K69" s="130"/>
      <c r="L69" s="130"/>
      <c r="M69" s="130"/>
      <c r="N69" s="131"/>
      <c r="O69" s="5"/>
    </row>
    <row r="70" spans="1:29" ht="33" customHeight="1" x14ac:dyDescent="0.25">
      <c r="A70" s="132" t="s">
        <v>59</v>
      </c>
      <c r="B70" s="133"/>
      <c r="C70" s="133"/>
      <c r="D70" s="133"/>
      <c r="E70" s="133"/>
      <c r="F70" s="133"/>
      <c r="G70" s="133"/>
      <c r="H70" s="133"/>
      <c r="I70" s="133"/>
      <c r="J70" s="133"/>
      <c r="K70" s="133"/>
      <c r="L70" s="133"/>
      <c r="M70" s="133"/>
      <c r="N70" s="134"/>
      <c r="O70" s="5"/>
    </row>
    <row r="71" spans="1:29" ht="49.5" customHeight="1" x14ac:dyDescent="0.25">
      <c r="A71" s="12" t="s">
        <v>17</v>
      </c>
      <c r="B71" s="33" t="s">
        <v>114</v>
      </c>
      <c r="C71" s="19" t="s">
        <v>60</v>
      </c>
      <c r="D71" s="14" t="s">
        <v>41</v>
      </c>
      <c r="E71" s="14">
        <v>11</v>
      </c>
      <c r="F71" s="199">
        <v>11</v>
      </c>
      <c r="G71" s="204">
        <f>IF(E71&gt;F71,F71/E71,1)</f>
        <v>1</v>
      </c>
      <c r="H71" s="47">
        <v>161294504.22999999</v>
      </c>
      <c r="I71" s="211">
        <v>169214.35</v>
      </c>
      <c r="J71" s="223">
        <v>160242364.30000001</v>
      </c>
      <c r="K71" s="211">
        <v>255082.1</v>
      </c>
      <c r="L71" s="204">
        <v>0.99</v>
      </c>
      <c r="M71" s="37">
        <v>1</v>
      </c>
      <c r="N71" s="7">
        <f>SUM(G71*100)</f>
        <v>100</v>
      </c>
      <c r="O71" s="5"/>
      <c r="P71" s="66"/>
      <c r="Q71" s="219"/>
      <c r="R71" s="59"/>
      <c r="S71" s="59"/>
      <c r="T71" s="59"/>
    </row>
    <row r="72" spans="1:29" ht="125.25" customHeight="1" x14ac:dyDescent="0.25">
      <c r="A72" s="12" t="s">
        <v>18</v>
      </c>
      <c r="B72" s="33" t="s">
        <v>115</v>
      </c>
      <c r="C72" s="33" t="s">
        <v>61</v>
      </c>
      <c r="D72" s="14" t="s">
        <v>41</v>
      </c>
      <c r="E72" s="14">
        <v>100</v>
      </c>
      <c r="F72" s="197">
        <v>100</v>
      </c>
      <c r="G72" s="204">
        <f>IF(E72&gt;F72,F72/E72,1)</f>
        <v>1</v>
      </c>
      <c r="H72" s="32">
        <v>151271</v>
      </c>
      <c r="I72" s="211">
        <v>12879.1</v>
      </c>
      <c r="J72" s="211">
        <v>151271</v>
      </c>
      <c r="K72" s="211">
        <v>10736.5</v>
      </c>
      <c r="L72" s="204">
        <f>IF(J72=H72,1,(J72-I72+K72)/(H72-I72))</f>
        <v>1</v>
      </c>
      <c r="M72" s="37">
        <f>SUM(G79/L79)</f>
        <v>1</v>
      </c>
      <c r="N72" s="7">
        <f t="shared" ref="N72:N73" si="13">SUM(G72*100)</f>
        <v>100</v>
      </c>
      <c r="O72" s="5"/>
    </row>
    <row r="73" spans="1:29" ht="65.45" customHeight="1" x14ac:dyDescent="0.25">
      <c r="A73" s="118" t="s">
        <v>34</v>
      </c>
      <c r="B73" s="120" t="s">
        <v>116</v>
      </c>
      <c r="C73" s="33" t="s">
        <v>62</v>
      </c>
      <c r="D73" s="14" t="s">
        <v>41</v>
      </c>
      <c r="E73" s="14">
        <v>89.6</v>
      </c>
      <c r="F73" s="199">
        <v>87.5</v>
      </c>
      <c r="G73" s="204">
        <f t="shared" ref="G73:G79" si="14">IF(E73&gt;F73,F73/E73,1)</f>
        <v>0.97656250000000011</v>
      </c>
      <c r="H73" s="190">
        <v>98444655.489999995</v>
      </c>
      <c r="I73" s="212">
        <v>188205.28</v>
      </c>
      <c r="J73" s="224">
        <v>98142784.540000007</v>
      </c>
      <c r="K73" s="212">
        <v>682076.27</v>
      </c>
      <c r="L73" s="241">
        <f>IF(J73=H73,1,(J73-I73+K73)/(H73-I73))</f>
        <v>1.003869520211522</v>
      </c>
      <c r="M73" s="126">
        <v>1</v>
      </c>
      <c r="N73" s="126">
        <f t="shared" si="13"/>
        <v>97.656250000000014</v>
      </c>
      <c r="O73" s="5"/>
    </row>
    <row r="74" spans="1:29" ht="92.25" customHeight="1" x14ac:dyDescent="0.25">
      <c r="A74" s="119"/>
      <c r="B74" s="121"/>
      <c r="C74" s="33" t="s">
        <v>63</v>
      </c>
      <c r="D74" s="14" t="s">
        <v>41</v>
      </c>
      <c r="E74" s="14">
        <v>100</v>
      </c>
      <c r="F74" s="197">
        <v>100</v>
      </c>
      <c r="G74" s="204">
        <f t="shared" si="14"/>
        <v>1</v>
      </c>
      <c r="H74" s="191"/>
      <c r="I74" s="213"/>
      <c r="J74" s="225"/>
      <c r="K74" s="213"/>
      <c r="L74" s="242"/>
      <c r="M74" s="127"/>
      <c r="N74" s="127"/>
      <c r="O74" s="5"/>
      <c r="R74" s="59"/>
      <c r="S74" s="59"/>
      <c r="T74" s="59"/>
    </row>
    <row r="75" spans="1:29" ht="70.900000000000006" customHeight="1" x14ac:dyDescent="0.25">
      <c r="A75" s="118" t="s">
        <v>35</v>
      </c>
      <c r="B75" s="120" t="s">
        <v>118</v>
      </c>
      <c r="C75" s="33" t="s">
        <v>62</v>
      </c>
      <c r="D75" s="14" t="s">
        <v>41</v>
      </c>
      <c r="E75" s="14">
        <v>89.6</v>
      </c>
      <c r="F75" s="199">
        <v>87.5</v>
      </c>
      <c r="G75" s="204">
        <f t="shared" si="14"/>
        <v>0.97656250000000011</v>
      </c>
      <c r="H75" s="190">
        <v>505455520.42000002</v>
      </c>
      <c r="I75" s="212">
        <v>672892.33</v>
      </c>
      <c r="J75" s="224">
        <v>503166316.88999999</v>
      </c>
      <c r="K75" s="212">
        <v>188178.73</v>
      </c>
      <c r="L75" s="241">
        <f>IF(J75=H75,1,(J75-I75+K75)/(H75-I75))</f>
        <v>0.99583776326069329</v>
      </c>
      <c r="M75" s="126">
        <v>1</v>
      </c>
      <c r="N75" s="126">
        <f t="shared" ref="N75" si="15">SUM(G75*100)</f>
        <v>97.656250000000014</v>
      </c>
      <c r="O75" s="5"/>
    </row>
    <row r="76" spans="1:29" ht="85.9" customHeight="1" x14ac:dyDescent="0.25">
      <c r="A76" s="119"/>
      <c r="B76" s="121"/>
      <c r="C76" s="33" t="s">
        <v>63</v>
      </c>
      <c r="D76" s="14" t="s">
        <v>41</v>
      </c>
      <c r="E76" s="14">
        <v>100</v>
      </c>
      <c r="F76" s="197">
        <v>100</v>
      </c>
      <c r="G76" s="204">
        <f t="shared" si="14"/>
        <v>1</v>
      </c>
      <c r="H76" s="191"/>
      <c r="I76" s="213"/>
      <c r="J76" s="225"/>
      <c r="K76" s="213"/>
      <c r="L76" s="242"/>
      <c r="M76" s="127"/>
      <c r="N76" s="127"/>
      <c r="O76" s="5"/>
      <c r="R76" s="59"/>
      <c r="S76" s="59"/>
      <c r="T76" s="59"/>
      <c r="AC76" s="60"/>
    </row>
    <row r="77" spans="1:29" ht="72.75" customHeight="1" x14ac:dyDescent="0.25">
      <c r="A77" s="118" t="s">
        <v>129</v>
      </c>
      <c r="B77" s="120" t="s">
        <v>117</v>
      </c>
      <c r="C77" s="19" t="s">
        <v>64</v>
      </c>
      <c r="D77" s="14" t="s">
        <v>41</v>
      </c>
      <c r="E77" s="51">
        <v>92</v>
      </c>
      <c r="F77" s="197">
        <v>92</v>
      </c>
      <c r="G77" s="204">
        <f t="shared" si="14"/>
        <v>1</v>
      </c>
      <c r="H77" s="122">
        <v>61695153.270000003</v>
      </c>
      <c r="I77" s="212">
        <v>2046901.82</v>
      </c>
      <c r="J77" s="226">
        <v>61443095.469999999</v>
      </c>
      <c r="K77" s="212">
        <v>2351044.2200000002</v>
      </c>
      <c r="L77" s="241">
        <v>1</v>
      </c>
      <c r="M77" s="126">
        <v>1</v>
      </c>
      <c r="N77" s="124">
        <f>SUM(G77*100)</f>
        <v>100</v>
      </c>
      <c r="O77" s="5"/>
    </row>
    <row r="78" spans="1:29" ht="84" x14ac:dyDescent="0.25">
      <c r="A78" s="119"/>
      <c r="B78" s="121"/>
      <c r="C78" s="33" t="s">
        <v>84</v>
      </c>
      <c r="D78" s="14" t="s">
        <v>41</v>
      </c>
      <c r="E78" s="14">
        <v>100</v>
      </c>
      <c r="F78" s="197">
        <v>100</v>
      </c>
      <c r="G78" s="204">
        <f t="shared" si="14"/>
        <v>1</v>
      </c>
      <c r="H78" s="123"/>
      <c r="I78" s="214"/>
      <c r="J78" s="227"/>
      <c r="K78" s="214"/>
      <c r="L78" s="242"/>
      <c r="M78" s="127"/>
      <c r="N78" s="125"/>
      <c r="O78" s="5"/>
      <c r="Q78" s="219"/>
      <c r="R78" s="59"/>
      <c r="S78" s="59"/>
      <c r="T78" s="59"/>
    </row>
    <row r="79" spans="1:29" ht="252" x14ac:dyDescent="0.25">
      <c r="A79" s="49" t="s">
        <v>142</v>
      </c>
      <c r="B79" s="50" t="s">
        <v>183</v>
      </c>
      <c r="C79" s="33" t="s">
        <v>184</v>
      </c>
      <c r="D79" s="14" t="s">
        <v>41</v>
      </c>
      <c r="E79" s="14">
        <v>100</v>
      </c>
      <c r="F79" s="197">
        <v>100</v>
      </c>
      <c r="G79" s="204">
        <f t="shared" si="14"/>
        <v>1</v>
      </c>
      <c r="H79" s="54">
        <v>1104357.3999999999</v>
      </c>
      <c r="I79" s="215"/>
      <c r="J79" s="215">
        <v>1104357.3999999999</v>
      </c>
      <c r="K79" s="215">
        <f>H79-J79</f>
        <v>0</v>
      </c>
      <c r="L79" s="243">
        <f>IF(J79=H79,1,(J79-I79+K79)/(H79-I79))</f>
        <v>1</v>
      </c>
      <c r="M79" s="64">
        <f>SUM(G79/L79)</f>
        <v>1</v>
      </c>
      <c r="N79" s="57">
        <f>SUM(G79*100)</f>
        <v>100</v>
      </c>
      <c r="O79" s="5"/>
    </row>
    <row r="80" spans="1:29" x14ac:dyDescent="0.25">
      <c r="A80" s="14"/>
      <c r="B80" s="117" t="s">
        <v>33</v>
      </c>
      <c r="C80" s="117"/>
      <c r="D80" s="37">
        <f>AVERAGE(N71:N79)</f>
        <v>99.21875</v>
      </c>
      <c r="E80" s="14"/>
      <c r="F80" s="197"/>
      <c r="G80" s="197"/>
      <c r="H80" s="14"/>
      <c r="I80" s="197"/>
      <c r="J80" s="197"/>
      <c r="K80" s="197"/>
      <c r="L80" s="244"/>
      <c r="M80" s="55"/>
      <c r="N80" s="56"/>
      <c r="O80" s="5"/>
    </row>
    <row r="81" spans="1:19" ht="24" customHeight="1" x14ac:dyDescent="0.25">
      <c r="A81" s="114" t="s">
        <v>65</v>
      </c>
      <c r="B81" s="115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6"/>
      <c r="O81" s="5"/>
    </row>
    <row r="82" spans="1:19" ht="132" x14ac:dyDescent="0.25">
      <c r="A82" s="12" t="s">
        <v>20</v>
      </c>
      <c r="B82" s="33" t="s">
        <v>119</v>
      </c>
      <c r="C82" s="33" t="s">
        <v>72</v>
      </c>
      <c r="D82" s="14" t="s">
        <v>41</v>
      </c>
      <c r="E82" s="14">
        <v>80</v>
      </c>
      <c r="F82" s="199">
        <v>100</v>
      </c>
      <c r="G82" s="204">
        <f t="shared" ref="G82:G84" si="16">IF(E82&gt;F82,F82/E82,1)</f>
        <v>1</v>
      </c>
      <c r="H82" s="32">
        <v>6183239</v>
      </c>
      <c r="I82" s="197">
        <v>0</v>
      </c>
      <c r="J82" s="47">
        <v>6026375.2699999996</v>
      </c>
      <c r="K82" s="211">
        <v>0</v>
      </c>
      <c r="L82" s="204">
        <f>IF(J82=H82,1,(J82-I82+K82)/(H82-I82))</f>
        <v>0.97463081566150034</v>
      </c>
      <c r="M82" s="37">
        <v>1</v>
      </c>
      <c r="N82" s="7">
        <f t="shared" ref="N82:N84" si="17">SUM(G82*100)</f>
        <v>100</v>
      </c>
      <c r="O82" s="5"/>
    </row>
    <row r="83" spans="1:19" ht="97.9" customHeight="1" x14ac:dyDescent="0.25">
      <c r="A83" s="12" t="s">
        <v>38</v>
      </c>
      <c r="B83" s="33" t="s">
        <v>120</v>
      </c>
      <c r="C83" s="33" t="s">
        <v>72</v>
      </c>
      <c r="D83" s="14" t="s">
        <v>41</v>
      </c>
      <c r="E83" s="14">
        <v>80</v>
      </c>
      <c r="F83" s="199">
        <v>100</v>
      </c>
      <c r="G83" s="204">
        <f t="shared" si="16"/>
        <v>1</v>
      </c>
      <c r="H83" s="32">
        <v>1176863</v>
      </c>
      <c r="I83" s="197">
        <v>0</v>
      </c>
      <c r="J83" s="47">
        <v>1160879.6200000001</v>
      </c>
      <c r="K83" s="211">
        <v>0</v>
      </c>
      <c r="L83" s="204">
        <f t="shared" ref="L83:L84" si="18">IF(J83=H83,1,(J83-I83+K83)/(H83-I83))</f>
        <v>0.98641865705693876</v>
      </c>
      <c r="M83" s="37">
        <v>1</v>
      </c>
      <c r="N83" s="7">
        <f t="shared" si="17"/>
        <v>100</v>
      </c>
      <c r="O83" s="5"/>
    </row>
    <row r="84" spans="1:19" ht="99" customHeight="1" x14ac:dyDescent="0.25">
      <c r="A84" s="12" t="s">
        <v>39</v>
      </c>
      <c r="B84" s="33" t="s">
        <v>121</v>
      </c>
      <c r="C84" s="33" t="s">
        <v>72</v>
      </c>
      <c r="D84" s="14" t="s">
        <v>41</v>
      </c>
      <c r="E84" s="14">
        <v>80</v>
      </c>
      <c r="F84" s="199">
        <v>100</v>
      </c>
      <c r="G84" s="204">
        <f t="shared" si="16"/>
        <v>1</v>
      </c>
      <c r="H84" s="32">
        <v>1478264</v>
      </c>
      <c r="I84" s="199">
        <v>0</v>
      </c>
      <c r="J84" s="47">
        <v>1389919.58</v>
      </c>
      <c r="K84" s="211">
        <v>0</v>
      </c>
      <c r="L84" s="204">
        <f t="shared" si="18"/>
        <v>0.94023772479070045</v>
      </c>
      <c r="M84" s="37">
        <v>1</v>
      </c>
      <c r="N84" s="7">
        <f t="shared" si="17"/>
        <v>100</v>
      </c>
      <c r="O84" s="5"/>
    </row>
    <row r="85" spans="1:19" x14ac:dyDescent="0.25">
      <c r="A85" s="14"/>
      <c r="B85" s="117" t="s">
        <v>21</v>
      </c>
      <c r="C85" s="117"/>
      <c r="D85" s="7">
        <f>AVERAGE(N82:N84)</f>
        <v>100</v>
      </c>
      <c r="E85" s="14"/>
      <c r="F85" s="197"/>
      <c r="G85" s="197"/>
      <c r="H85" s="14"/>
      <c r="I85" s="197"/>
      <c r="J85" s="197"/>
      <c r="K85" s="197"/>
      <c r="L85" s="197"/>
      <c r="M85" s="14"/>
      <c r="N85" s="14"/>
      <c r="O85" s="5"/>
    </row>
    <row r="86" spans="1:19" ht="24" customHeight="1" x14ac:dyDescent="0.25">
      <c r="A86" s="114" t="s">
        <v>66</v>
      </c>
      <c r="B86" s="115"/>
      <c r="C86" s="115"/>
      <c r="D86" s="115"/>
      <c r="E86" s="115"/>
      <c r="F86" s="115"/>
      <c r="G86" s="115"/>
      <c r="H86" s="115"/>
      <c r="I86" s="115"/>
      <c r="J86" s="115"/>
      <c r="K86" s="115"/>
      <c r="L86" s="115"/>
      <c r="M86" s="115"/>
      <c r="N86" s="116"/>
      <c r="O86" s="5"/>
    </row>
    <row r="87" spans="1:19" ht="96.75" x14ac:dyDescent="0.25">
      <c r="A87" s="12" t="s">
        <v>22</v>
      </c>
      <c r="B87" s="19" t="s">
        <v>122</v>
      </c>
      <c r="C87" s="19" t="s">
        <v>73</v>
      </c>
      <c r="D87" s="14" t="s">
        <v>41</v>
      </c>
      <c r="E87" s="14">
        <v>100</v>
      </c>
      <c r="F87" s="197">
        <v>100</v>
      </c>
      <c r="G87" s="204">
        <f t="shared" ref="G87:G88" si="19">IF(E87&gt;F87,F87/E87,1)</f>
        <v>1</v>
      </c>
      <c r="H87" s="14">
        <v>10380082.52</v>
      </c>
      <c r="I87" s="197">
        <v>0</v>
      </c>
      <c r="J87" s="197">
        <v>10380082.52</v>
      </c>
      <c r="K87" s="197">
        <v>236624.72</v>
      </c>
      <c r="L87" s="204">
        <f>IF(J87=H87,1,(J87-I87+K87)/(H87-I87))</f>
        <v>1</v>
      </c>
      <c r="M87" s="37">
        <f t="shared" ref="M87:M88" si="20">SUM(G87/L87)</f>
        <v>1</v>
      </c>
      <c r="N87" s="7">
        <f t="shared" ref="N87:N88" si="21">SUM(G87*100)</f>
        <v>100</v>
      </c>
      <c r="O87" s="5"/>
    </row>
    <row r="88" spans="1:19" ht="60.75" x14ac:dyDescent="0.25">
      <c r="A88" s="77" t="s">
        <v>23</v>
      </c>
      <c r="B88" s="78" t="s">
        <v>123</v>
      </c>
      <c r="C88" s="78" t="s">
        <v>74</v>
      </c>
      <c r="D88" s="79" t="s">
        <v>41</v>
      </c>
      <c r="E88" s="79">
        <v>100</v>
      </c>
      <c r="F88" s="199">
        <v>100</v>
      </c>
      <c r="G88" s="206">
        <f t="shared" si="19"/>
        <v>1</v>
      </c>
      <c r="H88" s="80">
        <v>5291541</v>
      </c>
      <c r="I88" s="199">
        <v>0</v>
      </c>
      <c r="J88" s="211">
        <v>5291541</v>
      </c>
      <c r="K88" s="199">
        <f>H88-J88</f>
        <v>0</v>
      </c>
      <c r="L88" s="206">
        <f>IF(J88=H88,1,(J88-I88+K88)/(H88-I88))</f>
        <v>1</v>
      </c>
      <c r="M88" s="71">
        <f t="shared" si="20"/>
        <v>1</v>
      </c>
      <c r="N88" s="81">
        <f t="shared" si="21"/>
        <v>100</v>
      </c>
      <c r="O88" s="5"/>
    </row>
    <row r="89" spans="1:19" x14ac:dyDescent="0.25">
      <c r="A89" s="79"/>
      <c r="B89" s="99" t="s">
        <v>24</v>
      </c>
      <c r="C89" s="99"/>
      <c r="D89" s="81">
        <f>AVERAGE(N87:N88)</f>
        <v>100</v>
      </c>
      <c r="E89" s="79"/>
      <c r="F89" s="199"/>
      <c r="G89" s="199"/>
      <c r="H89" s="79"/>
      <c r="I89" s="199"/>
      <c r="J89" s="199"/>
      <c r="K89" s="199"/>
      <c r="L89" s="199"/>
      <c r="M89" s="79"/>
      <c r="N89" s="79"/>
      <c r="O89" s="5"/>
      <c r="S89" s="35"/>
    </row>
    <row r="90" spans="1:19" ht="24" customHeight="1" x14ac:dyDescent="0.25">
      <c r="A90" s="108" t="s">
        <v>67</v>
      </c>
      <c r="B90" s="109"/>
      <c r="C90" s="109"/>
      <c r="D90" s="109"/>
      <c r="E90" s="109"/>
      <c r="F90" s="109"/>
      <c r="G90" s="109"/>
      <c r="H90" s="109"/>
      <c r="I90" s="109"/>
      <c r="J90" s="109"/>
      <c r="K90" s="109"/>
      <c r="L90" s="109"/>
      <c r="M90" s="109"/>
      <c r="N90" s="110"/>
      <c r="O90" s="5"/>
    </row>
    <row r="91" spans="1:19" ht="103.9" customHeight="1" x14ac:dyDescent="0.25">
      <c r="A91" s="77" t="s">
        <v>25</v>
      </c>
      <c r="B91" s="82" t="s">
        <v>68</v>
      </c>
      <c r="C91" s="82" t="s">
        <v>75</v>
      </c>
      <c r="D91" s="79" t="s">
        <v>41</v>
      </c>
      <c r="E91" s="79">
        <v>100</v>
      </c>
      <c r="F91" s="199">
        <v>100</v>
      </c>
      <c r="G91" s="206">
        <f t="shared" ref="G91:G93" si="22">IF(E91&gt;F91,F91/E91,1)</f>
        <v>1</v>
      </c>
      <c r="H91" s="79">
        <v>2606535.29</v>
      </c>
      <c r="I91" s="199">
        <v>0</v>
      </c>
      <c r="J91" s="199">
        <v>2606535.29</v>
      </c>
      <c r="K91" s="199">
        <f>H91-J91</f>
        <v>0</v>
      </c>
      <c r="L91" s="206">
        <f>IF(J91=H91,1,(J91-I91+K91)/(H91-I91))</f>
        <v>1</v>
      </c>
      <c r="M91" s="71">
        <f t="shared" ref="M91:M93" si="23">SUM(G91/L91)</f>
        <v>1</v>
      </c>
      <c r="N91" s="81">
        <f t="shared" ref="N91:N92" si="24">SUM(G91*100)</f>
        <v>100</v>
      </c>
      <c r="O91" s="5"/>
    </row>
    <row r="92" spans="1:19" ht="108" x14ac:dyDescent="0.25">
      <c r="A92" s="77" t="s">
        <v>26</v>
      </c>
      <c r="B92" s="82" t="s">
        <v>69</v>
      </c>
      <c r="C92" s="82" t="s">
        <v>75</v>
      </c>
      <c r="D92" s="79" t="s">
        <v>41</v>
      </c>
      <c r="E92" s="79">
        <v>100</v>
      </c>
      <c r="F92" s="199">
        <v>100</v>
      </c>
      <c r="G92" s="206">
        <f t="shared" si="22"/>
        <v>1</v>
      </c>
      <c r="H92" s="79">
        <v>27895457.050000001</v>
      </c>
      <c r="I92" s="199">
        <v>40222.22</v>
      </c>
      <c r="J92" s="199">
        <v>27895457.050000001</v>
      </c>
      <c r="K92" s="199">
        <v>30962.880000000001</v>
      </c>
      <c r="L92" s="206">
        <f t="shared" ref="L92:L93" si="25">IF(J92=H92,1,(J92-I92+K92)/(H92-I92))</f>
        <v>1</v>
      </c>
      <c r="M92" s="71">
        <f t="shared" si="23"/>
        <v>1</v>
      </c>
      <c r="N92" s="81">
        <f t="shared" si="24"/>
        <v>100</v>
      </c>
      <c r="O92" s="5"/>
    </row>
    <row r="93" spans="1:19" ht="108" x14ac:dyDescent="0.25">
      <c r="A93" s="77" t="s">
        <v>71</v>
      </c>
      <c r="B93" s="82" t="s">
        <v>70</v>
      </c>
      <c r="C93" s="82" t="s">
        <v>75</v>
      </c>
      <c r="D93" s="79" t="s">
        <v>41</v>
      </c>
      <c r="E93" s="79">
        <v>100</v>
      </c>
      <c r="F93" s="199">
        <v>100</v>
      </c>
      <c r="G93" s="206">
        <f t="shared" si="22"/>
        <v>1</v>
      </c>
      <c r="H93" s="79">
        <v>50889896.140000001</v>
      </c>
      <c r="I93" s="199">
        <v>597975.02</v>
      </c>
      <c r="J93" s="199">
        <v>50889896.140000001</v>
      </c>
      <c r="K93" s="199">
        <v>655755.88</v>
      </c>
      <c r="L93" s="206">
        <f t="shared" si="25"/>
        <v>1</v>
      </c>
      <c r="M93" s="71">
        <f t="shared" si="23"/>
        <v>1</v>
      </c>
      <c r="N93" s="81">
        <f>SUM(G93*100)</f>
        <v>100</v>
      </c>
      <c r="O93" s="5"/>
    </row>
    <row r="94" spans="1:19" x14ac:dyDescent="0.25">
      <c r="A94" s="79"/>
      <c r="B94" s="99" t="s">
        <v>27</v>
      </c>
      <c r="C94" s="99"/>
      <c r="D94" s="81">
        <f>AVERAGE(N91:N93)</f>
        <v>100</v>
      </c>
      <c r="E94" s="79"/>
      <c r="F94" s="199"/>
      <c r="G94" s="199"/>
      <c r="H94" s="79"/>
      <c r="I94" s="199"/>
      <c r="J94" s="199"/>
      <c r="K94" s="199"/>
      <c r="L94" s="199"/>
      <c r="M94" s="79"/>
      <c r="N94" s="79"/>
      <c r="O94" s="5"/>
    </row>
    <row r="95" spans="1:19" ht="30" customHeight="1" x14ac:dyDescent="0.25">
      <c r="A95" s="102" t="s">
        <v>92</v>
      </c>
      <c r="B95" s="103"/>
      <c r="C95" s="103"/>
      <c r="D95" s="103"/>
      <c r="E95" s="103"/>
      <c r="F95" s="103"/>
      <c r="G95" s="103"/>
      <c r="H95" s="103"/>
      <c r="I95" s="103"/>
      <c r="J95" s="103"/>
      <c r="K95" s="103"/>
      <c r="L95" s="103"/>
      <c r="M95" s="103"/>
      <c r="N95" s="104"/>
      <c r="O95" s="5"/>
    </row>
    <row r="96" spans="1:19" ht="72" x14ac:dyDescent="0.25">
      <c r="A96" s="12" t="s">
        <v>29</v>
      </c>
      <c r="B96" s="40" t="s">
        <v>99</v>
      </c>
      <c r="C96" s="40" t="s">
        <v>95</v>
      </c>
      <c r="D96" s="41" t="s">
        <v>97</v>
      </c>
      <c r="E96" s="14">
        <v>1978</v>
      </c>
      <c r="F96" s="197">
        <v>2115</v>
      </c>
      <c r="G96" s="47">
        <f>IF(E96&gt;F96,F96/E96,1)</f>
        <v>1</v>
      </c>
      <c r="H96" s="14">
        <v>6208191.9699999997</v>
      </c>
      <c r="I96" s="197">
        <v>0</v>
      </c>
      <c r="J96" s="197">
        <v>6208191.9699999997</v>
      </c>
      <c r="K96" s="197">
        <f>H96-J96</f>
        <v>0</v>
      </c>
      <c r="L96" s="47">
        <f>IF(J96=H96,1,(J96-I96+K96)/(H96-I96))</f>
        <v>1</v>
      </c>
      <c r="M96" s="32">
        <f>SUM(G96/L96)</f>
        <v>1</v>
      </c>
      <c r="N96" s="32">
        <f>SUM(G96*100)</f>
        <v>100</v>
      </c>
      <c r="O96" s="5"/>
    </row>
    <row r="97" spans="1:19" ht="192" customHeight="1" x14ac:dyDescent="0.25">
      <c r="A97" s="12" t="s">
        <v>30</v>
      </c>
      <c r="B97" s="40" t="s">
        <v>96</v>
      </c>
      <c r="C97" s="40" t="s">
        <v>95</v>
      </c>
      <c r="D97" s="41" t="s">
        <v>97</v>
      </c>
      <c r="E97" s="14">
        <v>1978</v>
      </c>
      <c r="F97" s="197">
        <v>2115</v>
      </c>
      <c r="G97" s="47">
        <f>IF(E97&gt;F97,F97/E97,1)</f>
        <v>1</v>
      </c>
      <c r="H97" s="14">
        <v>13605005</v>
      </c>
      <c r="I97" s="197">
        <v>0</v>
      </c>
      <c r="J97" s="197">
        <v>13605005</v>
      </c>
      <c r="K97" s="197">
        <f>H97-J97</f>
        <v>0</v>
      </c>
      <c r="L97" s="47">
        <f>IF(J97=H97,1,(J97-I97+K97)/(H97-I97))</f>
        <v>1</v>
      </c>
      <c r="M97" s="32">
        <f>SUM(G97/L97)</f>
        <v>1</v>
      </c>
      <c r="N97" s="32">
        <f>SUM(G97*100)</f>
        <v>100</v>
      </c>
      <c r="O97" s="5"/>
    </row>
    <row r="98" spans="1:19" x14ac:dyDescent="0.25">
      <c r="A98" s="105" t="s">
        <v>28</v>
      </c>
      <c r="B98" s="106"/>
      <c r="C98" s="107"/>
      <c r="D98" s="37">
        <f>AVERAGE(N96:N97)</f>
        <v>100</v>
      </c>
      <c r="E98" s="14"/>
      <c r="F98" s="197"/>
      <c r="G98" s="197"/>
      <c r="H98" s="14"/>
      <c r="I98" s="197"/>
      <c r="J98" s="197"/>
      <c r="K98" s="197"/>
      <c r="L98" s="197"/>
      <c r="M98" s="14"/>
      <c r="N98" s="14"/>
      <c r="O98" s="5"/>
    </row>
    <row r="99" spans="1:19" ht="28.5" customHeight="1" x14ac:dyDescent="0.25">
      <c r="A99" s="111" t="s">
        <v>143</v>
      </c>
      <c r="B99" s="112"/>
      <c r="C99" s="112"/>
      <c r="D99" s="112"/>
      <c r="E99" s="112"/>
      <c r="F99" s="112"/>
      <c r="G99" s="112"/>
      <c r="H99" s="112"/>
      <c r="I99" s="112"/>
      <c r="J99" s="112"/>
      <c r="K99" s="112"/>
      <c r="L99" s="112"/>
      <c r="M99" s="112"/>
      <c r="N99" s="113"/>
      <c r="O99" s="5"/>
    </row>
    <row r="100" spans="1:19" ht="204" x14ac:dyDescent="0.25">
      <c r="A100" s="12" t="s">
        <v>98</v>
      </c>
      <c r="B100" s="73" t="s">
        <v>185</v>
      </c>
      <c r="C100" s="73" t="s">
        <v>152</v>
      </c>
      <c r="D100" s="7" t="s">
        <v>140</v>
      </c>
      <c r="E100" s="14">
        <v>22</v>
      </c>
      <c r="F100" s="197">
        <v>22</v>
      </c>
      <c r="G100" s="47">
        <f>IF(E100&gt;F100,F100/E100,1)</f>
        <v>1</v>
      </c>
      <c r="H100" s="14">
        <v>6099738.04</v>
      </c>
      <c r="I100" s="197">
        <v>0</v>
      </c>
      <c r="J100" s="197">
        <v>6099738.04</v>
      </c>
      <c r="K100" s="197">
        <f>H100-J100</f>
        <v>0</v>
      </c>
      <c r="L100" s="204">
        <f>IF(J100=H100,1,(J100-I100+K100)/(H100-I100))</f>
        <v>1</v>
      </c>
      <c r="M100" s="37">
        <f>SUM(G100/L100)</f>
        <v>1</v>
      </c>
      <c r="N100" s="7">
        <f>SUM(G100*100)</f>
        <v>100</v>
      </c>
      <c r="O100" s="5"/>
    </row>
    <row r="101" spans="1:19" x14ac:dyDescent="0.25">
      <c r="A101" s="36"/>
      <c r="B101" s="105" t="s">
        <v>40</v>
      </c>
      <c r="C101" s="107"/>
      <c r="D101" s="7">
        <f>AVERAGE(N100)</f>
        <v>100</v>
      </c>
      <c r="E101" s="14"/>
      <c r="F101" s="201"/>
      <c r="G101" s="197"/>
      <c r="H101" s="14"/>
      <c r="I101" s="197"/>
      <c r="J101" s="197"/>
      <c r="K101" s="197"/>
      <c r="L101" s="244"/>
      <c r="M101" s="7"/>
      <c r="N101" s="58"/>
      <c r="O101" s="5"/>
    </row>
    <row r="102" spans="1:19" ht="15" customHeight="1" x14ac:dyDescent="0.25">
      <c r="A102" s="14"/>
      <c r="B102" s="100" t="s">
        <v>36</v>
      </c>
      <c r="C102" s="101"/>
      <c r="D102" s="37">
        <f>AVERAGE(D80,D85,D89,D94,D98,D101)</f>
        <v>99.869791666666671</v>
      </c>
      <c r="E102" s="14"/>
      <c r="F102" s="197"/>
      <c r="G102" s="197"/>
      <c r="H102" s="14"/>
      <c r="I102" s="197"/>
      <c r="J102" s="197"/>
      <c r="K102" s="197"/>
      <c r="L102" s="197"/>
      <c r="M102" s="14"/>
      <c r="N102" s="14"/>
      <c r="O102" s="5"/>
    </row>
    <row r="103" spans="1:19" ht="15" customHeight="1" x14ac:dyDescent="0.25">
      <c r="A103" s="129" t="s">
        <v>76</v>
      </c>
      <c r="B103" s="130"/>
      <c r="C103" s="130"/>
      <c r="D103" s="130"/>
      <c r="E103" s="130"/>
      <c r="F103" s="130"/>
      <c r="G103" s="130"/>
      <c r="H103" s="130"/>
      <c r="I103" s="130"/>
      <c r="J103" s="130"/>
      <c r="K103" s="130"/>
      <c r="L103" s="130"/>
      <c r="M103" s="130"/>
      <c r="N103" s="131"/>
      <c r="O103" s="5"/>
    </row>
    <row r="104" spans="1:19" ht="21.75" customHeight="1" x14ac:dyDescent="0.25">
      <c r="A104" s="129" t="s">
        <v>131</v>
      </c>
      <c r="B104" s="130"/>
      <c r="C104" s="130"/>
      <c r="D104" s="130"/>
      <c r="E104" s="130"/>
      <c r="F104" s="130"/>
      <c r="G104" s="130"/>
      <c r="H104" s="130"/>
      <c r="I104" s="130"/>
      <c r="J104" s="130"/>
      <c r="K104" s="130"/>
      <c r="L104" s="130"/>
      <c r="M104" s="130"/>
      <c r="N104" s="131"/>
      <c r="O104" s="5"/>
    </row>
    <row r="105" spans="1:19" ht="32.25" customHeight="1" x14ac:dyDescent="0.25">
      <c r="A105" s="132" t="s">
        <v>77</v>
      </c>
      <c r="B105" s="133"/>
      <c r="C105" s="133"/>
      <c r="D105" s="133"/>
      <c r="E105" s="133"/>
      <c r="F105" s="133"/>
      <c r="G105" s="133"/>
      <c r="H105" s="133"/>
      <c r="I105" s="133"/>
      <c r="J105" s="133"/>
      <c r="K105" s="133"/>
      <c r="L105" s="133"/>
      <c r="M105" s="133"/>
      <c r="N105" s="134"/>
      <c r="O105" s="5"/>
    </row>
    <row r="106" spans="1:19" ht="72" x14ac:dyDescent="0.25">
      <c r="A106" s="12" t="s">
        <v>17</v>
      </c>
      <c r="B106" s="33" t="s">
        <v>124</v>
      </c>
      <c r="C106" s="38" t="s">
        <v>78</v>
      </c>
      <c r="D106" s="14" t="s">
        <v>41</v>
      </c>
      <c r="E106" s="14">
        <v>100</v>
      </c>
      <c r="F106" s="197">
        <v>100</v>
      </c>
      <c r="G106" s="204">
        <f t="shared" ref="G106:G109" si="26">IF(E106&gt;F106,F106/E106,1)</f>
        <v>1</v>
      </c>
      <c r="H106" s="14">
        <v>492872.39</v>
      </c>
      <c r="I106" s="197">
        <v>0</v>
      </c>
      <c r="J106" s="197">
        <v>492872.39</v>
      </c>
      <c r="K106" s="197">
        <v>0</v>
      </c>
      <c r="L106" s="204">
        <f>IF(J106=H106,1,(J106-I106+K106)/(H106-I106))</f>
        <v>1</v>
      </c>
      <c r="M106" s="37">
        <f t="shared" ref="M106:M109" si="27">SUM(G106/L106)</f>
        <v>1</v>
      </c>
      <c r="N106" s="48">
        <f t="shared" ref="N106:N109" si="28">SUM(G106*100)</f>
        <v>100</v>
      </c>
      <c r="O106" s="5"/>
    </row>
    <row r="107" spans="1:19" ht="21" customHeight="1" x14ac:dyDescent="0.25">
      <c r="A107" s="142" t="s">
        <v>18</v>
      </c>
      <c r="B107" s="120" t="s">
        <v>125</v>
      </c>
      <c r="C107" s="23" t="s">
        <v>80</v>
      </c>
      <c r="D107" s="14" t="s">
        <v>41</v>
      </c>
      <c r="E107" s="14">
        <v>100</v>
      </c>
      <c r="F107" s="197">
        <v>100</v>
      </c>
      <c r="G107" s="204">
        <f t="shared" si="26"/>
        <v>1</v>
      </c>
      <c r="H107" s="144">
        <v>4594226.1500000004</v>
      </c>
      <c r="I107" s="216">
        <v>27688.87</v>
      </c>
      <c r="J107" s="228">
        <v>4584715.0199999996</v>
      </c>
      <c r="K107" s="216">
        <v>18644</v>
      </c>
      <c r="L107" s="245">
        <f>IF(J107=H107,1,(J107-I107+K107)/(H107-I107))</f>
        <v>1.00199995520457</v>
      </c>
      <c r="M107" s="138">
        <v>1</v>
      </c>
      <c r="N107" s="140">
        <f t="shared" si="28"/>
        <v>100</v>
      </c>
      <c r="O107" s="5"/>
    </row>
    <row r="108" spans="1:19" ht="48" x14ac:dyDescent="0.25">
      <c r="A108" s="143"/>
      <c r="B108" s="121"/>
      <c r="C108" s="38" t="s">
        <v>79</v>
      </c>
      <c r="D108" s="14" t="s">
        <v>41</v>
      </c>
      <c r="E108" s="14">
        <v>61</v>
      </c>
      <c r="F108" s="197">
        <v>61.7</v>
      </c>
      <c r="G108" s="204">
        <f t="shared" si="26"/>
        <v>1</v>
      </c>
      <c r="H108" s="145"/>
      <c r="I108" s="217"/>
      <c r="J108" s="229"/>
      <c r="K108" s="217"/>
      <c r="L108" s="246"/>
      <c r="M108" s="139"/>
      <c r="N108" s="141"/>
      <c r="O108" s="5"/>
      <c r="Q108" s="249"/>
      <c r="R108" s="59"/>
      <c r="S108" s="59"/>
    </row>
    <row r="109" spans="1:19" ht="72" x14ac:dyDescent="0.25">
      <c r="A109" s="12" t="s">
        <v>34</v>
      </c>
      <c r="B109" s="33" t="s">
        <v>126</v>
      </c>
      <c r="C109" s="38" t="s">
        <v>128</v>
      </c>
      <c r="D109" s="13" t="s">
        <v>57</v>
      </c>
      <c r="E109" s="14">
        <v>1402</v>
      </c>
      <c r="F109" s="197">
        <v>1683</v>
      </c>
      <c r="G109" s="204">
        <f t="shared" si="26"/>
        <v>1</v>
      </c>
      <c r="H109" s="32">
        <v>4690010.9800000004</v>
      </c>
      <c r="I109" s="218">
        <v>0</v>
      </c>
      <c r="J109" s="47">
        <v>4690010.9800000004</v>
      </c>
      <c r="K109" s="236">
        <f>H109-J109</f>
        <v>0</v>
      </c>
      <c r="L109" s="204">
        <f>IF(J109=H109,1,(J109-I109+K109)/(H109-I109))</f>
        <v>1</v>
      </c>
      <c r="M109" s="37">
        <f t="shared" si="27"/>
        <v>1</v>
      </c>
      <c r="N109" s="37">
        <f t="shared" si="28"/>
        <v>100</v>
      </c>
      <c r="O109" s="5"/>
    </row>
    <row r="110" spans="1:19" x14ac:dyDescent="0.25">
      <c r="A110" s="14"/>
      <c r="B110" s="117" t="s">
        <v>33</v>
      </c>
      <c r="C110" s="117"/>
      <c r="D110" s="37">
        <f>AVERAGE(N106:N109)</f>
        <v>100</v>
      </c>
      <c r="E110" s="14"/>
      <c r="F110" s="197"/>
      <c r="G110" s="197"/>
      <c r="H110" s="14"/>
      <c r="I110" s="197"/>
      <c r="J110" s="230"/>
      <c r="K110" s="197"/>
      <c r="L110" s="197"/>
      <c r="M110" s="14"/>
      <c r="N110" s="14"/>
      <c r="O110" s="5"/>
      <c r="R110" s="35"/>
    </row>
    <row r="111" spans="1:19" ht="24" customHeight="1" x14ac:dyDescent="0.25">
      <c r="A111" s="135" t="s">
        <v>81</v>
      </c>
      <c r="B111" s="136"/>
      <c r="C111" s="136"/>
      <c r="D111" s="136"/>
      <c r="E111" s="136"/>
      <c r="F111" s="136"/>
      <c r="G111" s="136"/>
      <c r="H111" s="136"/>
      <c r="I111" s="136"/>
      <c r="J111" s="136"/>
      <c r="K111" s="136"/>
      <c r="L111" s="136"/>
      <c r="M111" s="136"/>
      <c r="N111" s="137"/>
      <c r="O111" s="5"/>
    </row>
    <row r="112" spans="1:19" ht="84" x14ac:dyDescent="0.25">
      <c r="A112" s="12" t="s">
        <v>20</v>
      </c>
      <c r="B112" s="19" t="s">
        <v>127</v>
      </c>
      <c r="C112" s="33" t="s">
        <v>82</v>
      </c>
      <c r="D112" s="14" t="s">
        <v>41</v>
      </c>
      <c r="E112" s="14">
        <v>100</v>
      </c>
      <c r="F112" s="197">
        <v>100</v>
      </c>
      <c r="G112" s="204">
        <f t="shared" ref="G112:G113" si="29">IF(E112&gt;F112,F112/E112,1)</f>
        <v>1</v>
      </c>
      <c r="H112" s="14">
        <v>139930.19</v>
      </c>
      <c r="I112" s="197">
        <v>0</v>
      </c>
      <c r="J112" s="197">
        <v>139930.19</v>
      </c>
      <c r="K112" s="47">
        <f>H112-J112</f>
        <v>0</v>
      </c>
      <c r="L112" s="204">
        <f>IF(J112=H112,1,(J112-I112+K112)/(H112-I112))</f>
        <v>1</v>
      </c>
      <c r="M112" s="37">
        <f t="shared" ref="M112:M113" si="30">SUM(G112/L112)</f>
        <v>1</v>
      </c>
      <c r="N112" s="7">
        <f t="shared" ref="N112:N113" si="31">SUM(G112*100)</f>
        <v>100</v>
      </c>
      <c r="O112" s="5"/>
    </row>
    <row r="113" spans="1:15" ht="83.25" customHeight="1" x14ac:dyDescent="0.25">
      <c r="A113" s="12" t="s">
        <v>38</v>
      </c>
      <c r="B113" s="33" t="s">
        <v>93</v>
      </c>
      <c r="C113" s="33" t="s">
        <v>94</v>
      </c>
      <c r="D113" s="14" t="s">
        <v>41</v>
      </c>
      <c r="E113" s="14">
        <v>100</v>
      </c>
      <c r="F113" s="197">
        <v>100</v>
      </c>
      <c r="G113" s="204">
        <f t="shared" si="29"/>
        <v>1</v>
      </c>
      <c r="H113" s="32">
        <v>2193877.5499999998</v>
      </c>
      <c r="I113" s="197">
        <v>0</v>
      </c>
      <c r="J113" s="47">
        <v>2193877.5499999998</v>
      </c>
      <c r="K113" s="47">
        <f>H113-J113</f>
        <v>0</v>
      </c>
      <c r="L113" s="204">
        <f t="shared" ref="L113" si="32">IF(J113=H113,1,(J113-I113+K113)/(H113-I113))</f>
        <v>1</v>
      </c>
      <c r="M113" s="37">
        <f t="shared" si="30"/>
        <v>1</v>
      </c>
      <c r="N113" s="7">
        <f t="shared" si="31"/>
        <v>100</v>
      </c>
      <c r="O113" s="5"/>
    </row>
    <row r="114" spans="1:15" x14ac:dyDescent="0.25">
      <c r="A114" s="14"/>
      <c r="B114" s="117" t="s">
        <v>21</v>
      </c>
      <c r="C114" s="117"/>
      <c r="D114" s="7">
        <f>AVERAGE(N112:N113)</f>
        <v>100</v>
      </c>
      <c r="E114" s="14"/>
      <c r="F114" s="197"/>
      <c r="G114" s="197"/>
      <c r="H114" s="14"/>
      <c r="I114" s="197"/>
      <c r="J114" s="197"/>
      <c r="K114" s="197"/>
      <c r="L114" s="197"/>
      <c r="M114" s="14"/>
      <c r="N114" s="14"/>
      <c r="O114" s="5"/>
    </row>
    <row r="115" spans="1:15" x14ac:dyDescent="0.25">
      <c r="A115" s="14"/>
      <c r="B115" s="128" t="s">
        <v>149</v>
      </c>
      <c r="C115" s="128"/>
      <c r="D115" s="37">
        <f>AVERAGE(D110,D114)</f>
        <v>100</v>
      </c>
      <c r="E115" s="14"/>
      <c r="F115" s="197"/>
      <c r="G115" s="197"/>
      <c r="H115" s="14"/>
      <c r="I115" s="197"/>
      <c r="J115" s="197"/>
      <c r="K115" s="197"/>
      <c r="L115" s="197"/>
      <c r="M115" s="14"/>
      <c r="N115" s="14"/>
      <c r="O115" s="5"/>
    </row>
    <row r="116" spans="1:15" x14ac:dyDescent="0.25">
      <c r="A116" s="24" t="s">
        <v>37</v>
      </c>
      <c r="B116" s="25"/>
      <c r="C116" s="25"/>
      <c r="D116" s="25"/>
      <c r="E116" s="39">
        <f>AVERAGE(D115,D65,D102)</f>
        <v>99.956597222222229</v>
      </c>
      <c r="F116" s="197"/>
      <c r="G116" s="197"/>
      <c r="H116" s="14"/>
      <c r="I116" s="197"/>
      <c r="J116" s="197"/>
      <c r="K116" s="197"/>
      <c r="L116" s="197"/>
      <c r="M116" s="14"/>
      <c r="N116" s="14"/>
      <c r="O116" s="5"/>
    </row>
    <row r="117" spans="1:15" x14ac:dyDescent="0.25">
      <c r="B117" s="2"/>
      <c r="C117" s="2"/>
    </row>
    <row r="118" spans="1:15" x14ac:dyDescent="0.25">
      <c r="B118" s="2"/>
      <c r="C118" s="2"/>
    </row>
    <row r="119" spans="1:15" x14ac:dyDescent="0.25">
      <c r="B119" s="2"/>
      <c r="C119" s="2"/>
      <c r="H119" s="66"/>
      <c r="I119" s="219"/>
      <c r="J119" s="219"/>
    </row>
    <row r="120" spans="1:15" x14ac:dyDescent="0.25">
      <c r="H120" s="66"/>
      <c r="J120" s="219"/>
    </row>
    <row r="121" spans="1:15" x14ac:dyDescent="0.25">
      <c r="H121" s="66"/>
      <c r="I121" s="219"/>
      <c r="J121" s="219"/>
    </row>
    <row r="123" spans="1:15" x14ac:dyDescent="0.25">
      <c r="H123" s="66"/>
      <c r="I123" s="219"/>
      <c r="J123" s="219"/>
    </row>
    <row r="125" spans="1:15" x14ac:dyDescent="0.25">
      <c r="H125" s="66"/>
      <c r="I125" s="219"/>
      <c r="J125" s="219"/>
    </row>
  </sheetData>
  <sheetProtection selectLockedCells="1"/>
  <protectedRanges>
    <protectedRange algorithmName="SHA-512" hashValue="YToitUCbiyFJzuX0alzppGNc0sweundXc5BM2Jorq+yzUU43S9Zl99NPdKwr/vrVpl4nKRa52WYpEQrDEOk3Gg==" saltValue="7gr13g1/PG4mmy0NSllqVQ==" spinCount="100000" sqref="D22 D36 D40 D85 G87:G88 D110 D114:D115 E116 D46 D89 G91:G93 G106:G109 G82:G84 L106:N109 D80 D94:D98 L20:N21 L38:N39 L48:N49 L71:N80 L91:N93 L87:N88 L82:N84 G112:G113 D102 G20:G21 G38:G39 G48:G49 G71:G79 L112:N113 G42:G45 L42:N45 D50:D65 G24:G35 L24:N35" name="Диапазон1"/>
    <protectedRange algorithmName="SHA-512" hashValue="YToitUCbiyFJzuX0alzppGNc0sweundXc5BM2Jorq+yzUU43S9Zl99NPdKwr/vrVpl4nKRa52WYpEQrDEOk3Gg==" saltValue="7gr13g1/PG4mmy0NSllqVQ==" spinCount="100000" sqref="D99:D101 L99:N101" name="Диапазон1_9"/>
  </protectedRanges>
  <mergeCells count="107">
    <mergeCell ref="A73:A74"/>
    <mergeCell ref="B73:B74"/>
    <mergeCell ref="A75:A76"/>
    <mergeCell ref="B75:B76"/>
    <mergeCell ref="M73:M74"/>
    <mergeCell ref="L73:L74"/>
    <mergeCell ref="H73:H74"/>
    <mergeCell ref="K73:K74"/>
    <mergeCell ref="K75:K76"/>
    <mergeCell ref="H75:H76"/>
    <mergeCell ref="I75:I76"/>
    <mergeCell ref="J73:J74"/>
    <mergeCell ref="J75:J76"/>
    <mergeCell ref="I73:I74"/>
    <mergeCell ref="B50:C50"/>
    <mergeCell ref="A19:N19"/>
    <mergeCell ref="B22:C22"/>
    <mergeCell ref="A23:N23"/>
    <mergeCell ref="A70:N70"/>
    <mergeCell ref="A51:N51"/>
    <mergeCell ref="A55:N55"/>
    <mergeCell ref="A68:N68"/>
    <mergeCell ref="B65:C65"/>
    <mergeCell ref="A69:N69"/>
    <mergeCell ref="A58:N58"/>
    <mergeCell ref="A61:N61"/>
    <mergeCell ref="A64:C64"/>
    <mergeCell ref="A27:A28"/>
    <mergeCell ref="B27:B28"/>
    <mergeCell ref="H27:H28"/>
    <mergeCell ref="L11:L14"/>
    <mergeCell ref="K13:K14"/>
    <mergeCell ref="A11:A14"/>
    <mergeCell ref="A18:N18"/>
    <mergeCell ref="A47:N47"/>
    <mergeCell ref="B36:C36"/>
    <mergeCell ref="A37:N37"/>
    <mergeCell ref="B40:C40"/>
    <mergeCell ref="A41:N41"/>
    <mergeCell ref="B46:C46"/>
    <mergeCell ref="I27:I28"/>
    <mergeCell ref="J27:J28"/>
    <mergeCell ref="K27:K28"/>
    <mergeCell ref="L27:L28"/>
    <mergeCell ref="M27:M28"/>
    <mergeCell ref="N27:N28"/>
    <mergeCell ref="N73:N74"/>
    <mergeCell ref="L75:L76"/>
    <mergeCell ref="M75:M76"/>
    <mergeCell ref="N75:N76"/>
    <mergeCell ref="M3:N5"/>
    <mergeCell ref="C7:M7"/>
    <mergeCell ref="C6:M6"/>
    <mergeCell ref="B8:M8"/>
    <mergeCell ref="A16:N16"/>
    <mergeCell ref="M11:M14"/>
    <mergeCell ref="C12:C14"/>
    <mergeCell ref="D12:D14"/>
    <mergeCell ref="E12:F12"/>
    <mergeCell ref="E13:E14"/>
    <mergeCell ref="F13:F14"/>
    <mergeCell ref="H13:H14"/>
    <mergeCell ref="B11:B14"/>
    <mergeCell ref="C11:F11"/>
    <mergeCell ref="G11:G14"/>
    <mergeCell ref="H11:K12"/>
    <mergeCell ref="A17:N17"/>
    <mergeCell ref="I13:I14"/>
    <mergeCell ref="N11:N14"/>
    <mergeCell ref="J13:J14"/>
    <mergeCell ref="B115:C115"/>
    <mergeCell ref="A104:N104"/>
    <mergeCell ref="A105:N105"/>
    <mergeCell ref="B110:C110"/>
    <mergeCell ref="A103:N103"/>
    <mergeCell ref="A111:N111"/>
    <mergeCell ref="B114:C114"/>
    <mergeCell ref="K107:K108"/>
    <mergeCell ref="L107:L108"/>
    <mergeCell ref="M107:M108"/>
    <mergeCell ref="N107:N108"/>
    <mergeCell ref="A107:A108"/>
    <mergeCell ref="B107:B108"/>
    <mergeCell ref="H107:H108"/>
    <mergeCell ref="I107:I108"/>
    <mergeCell ref="J107:J108"/>
    <mergeCell ref="A77:A78"/>
    <mergeCell ref="B77:B78"/>
    <mergeCell ref="H77:H78"/>
    <mergeCell ref="I77:I78"/>
    <mergeCell ref="J77:J78"/>
    <mergeCell ref="B80:C80"/>
    <mergeCell ref="K77:K78"/>
    <mergeCell ref="L77:L78"/>
    <mergeCell ref="N77:N78"/>
    <mergeCell ref="M77:M78"/>
    <mergeCell ref="B94:C94"/>
    <mergeCell ref="B102:C102"/>
    <mergeCell ref="B89:C89"/>
    <mergeCell ref="A95:N95"/>
    <mergeCell ref="A98:C98"/>
    <mergeCell ref="A90:N90"/>
    <mergeCell ref="A99:N99"/>
    <mergeCell ref="B101:C101"/>
    <mergeCell ref="A81:N81"/>
    <mergeCell ref="B85:C85"/>
    <mergeCell ref="A86:N86"/>
  </mergeCells>
  <pageMargins left="0.7" right="0.7" top="0.75" bottom="0.75" header="0.3" footer="0.3"/>
  <pageSetup paperSize="9" scale="45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2025-05-06T03:48:10Z</dcterms:modified>
</cp:coreProperties>
</file>