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44A9ECE8-E4DF-432A-A151-277FA1D100E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8" i="1" l="1"/>
  <c r="L84" i="1" l="1"/>
  <c r="M81" i="1"/>
  <c r="L81" i="1"/>
  <c r="L80" i="1"/>
  <c r="L77" i="1"/>
  <c r="L76" i="1"/>
  <c r="L75" i="1"/>
  <c r="L92" i="1"/>
  <c r="L91" i="1"/>
  <c r="L72" i="1"/>
  <c r="L71" i="1"/>
  <c r="L66" i="1"/>
  <c r="M57" i="1"/>
  <c r="M45" i="1"/>
  <c r="L57" i="1"/>
  <c r="L42" i="1"/>
  <c r="G67" i="1" l="1"/>
  <c r="G68" i="1"/>
  <c r="G94" i="1"/>
  <c r="G91" i="1"/>
  <c r="N91" i="1" s="1"/>
  <c r="N81" i="1"/>
  <c r="D82" i="1" s="1"/>
  <c r="K81" i="1"/>
  <c r="N80" i="1"/>
  <c r="M80" i="1"/>
  <c r="G61" i="1"/>
  <c r="G60" i="1"/>
  <c r="N60" i="1" s="1"/>
  <c r="L45" i="1"/>
  <c r="K45" i="1"/>
  <c r="G45" i="1"/>
  <c r="N45" i="1" s="1"/>
  <c r="D46" i="1" s="1"/>
  <c r="G42" i="1"/>
  <c r="N42" i="1" s="1"/>
  <c r="D43" i="1" s="1"/>
  <c r="N84" i="1"/>
  <c r="D85" i="1" s="1"/>
  <c r="K84" i="1"/>
  <c r="M84" i="1" s="1"/>
  <c r="L99" i="1"/>
  <c r="G99" i="1"/>
  <c r="N99" i="1" s="1"/>
  <c r="K71" i="1"/>
  <c r="M91" i="1" l="1"/>
  <c r="M60" i="1"/>
  <c r="M42" i="1"/>
  <c r="M99" i="1"/>
  <c r="K48" i="1"/>
  <c r="K42" i="1"/>
  <c r="K39" i="1"/>
  <c r="K38" i="1"/>
  <c r="K35" i="1"/>
  <c r="K34" i="1"/>
  <c r="K25" i="1"/>
  <c r="K28" i="1"/>
  <c r="K29" i="1"/>
  <c r="K31" i="1"/>
  <c r="K24" i="1"/>
  <c r="K21" i="1"/>
  <c r="K20" i="1"/>
  <c r="G30" i="1" l="1"/>
  <c r="L29" i="1"/>
  <c r="G29" i="1"/>
  <c r="N29" i="1" s="1"/>
  <c r="N25" i="1"/>
  <c r="L25" i="1"/>
  <c r="M25" i="1" s="1"/>
  <c r="L20" i="1"/>
  <c r="M30" i="1" l="1"/>
  <c r="N30" i="1"/>
  <c r="M29" i="1"/>
  <c r="G63" i="1" l="1"/>
  <c r="G92" i="1" l="1"/>
  <c r="N92" i="1" s="1"/>
  <c r="G93" i="1"/>
  <c r="N93" i="1" s="1"/>
  <c r="G95" i="1"/>
  <c r="N95" i="1" s="1"/>
  <c r="G72" i="1"/>
  <c r="N72" i="1" s="1"/>
  <c r="G71" i="1"/>
  <c r="N71" i="1" s="1"/>
  <c r="N67" i="1"/>
  <c r="G66" i="1"/>
  <c r="G59" i="1"/>
  <c r="G62" i="1"/>
  <c r="G75" i="1"/>
  <c r="N75" i="1" s="1"/>
  <c r="G57" i="1"/>
  <c r="G77" i="1"/>
  <c r="G76" i="1"/>
  <c r="N76" i="1" s="1"/>
  <c r="G56" i="1"/>
  <c r="N56" i="1" s="1"/>
  <c r="L39" i="1"/>
  <c r="G39" i="1"/>
  <c r="N39" i="1" s="1"/>
  <c r="L38" i="1"/>
  <c r="G38" i="1"/>
  <c r="L35" i="1"/>
  <c r="G35" i="1"/>
  <c r="N35" i="1" s="1"/>
  <c r="G26" i="1"/>
  <c r="N26" i="1" s="1"/>
  <c r="G27" i="1"/>
  <c r="N27" i="1" s="1"/>
  <c r="G28" i="1"/>
  <c r="N28" i="1" s="1"/>
  <c r="G31" i="1"/>
  <c r="L28" i="1"/>
  <c r="L31" i="1"/>
  <c r="L21" i="1"/>
  <c r="G21" i="1"/>
  <c r="N21" i="1" s="1"/>
  <c r="N66" i="1" l="1"/>
  <c r="M66" i="1"/>
  <c r="D96" i="1"/>
  <c r="N77" i="1"/>
  <c r="D78" i="1" s="1"/>
  <c r="M77" i="1"/>
  <c r="M95" i="1"/>
  <c r="M93" i="1"/>
  <c r="M92" i="1"/>
  <c r="M68" i="1"/>
  <c r="M71" i="1"/>
  <c r="M72" i="1"/>
  <c r="M58" i="1"/>
  <c r="N68" i="1"/>
  <c r="D69" i="1" s="1"/>
  <c r="D73" i="1"/>
  <c r="M67" i="1"/>
  <c r="N57" i="1"/>
  <c r="N58" i="1"/>
  <c r="M62" i="1"/>
  <c r="N62" i="1"/>
  <c r="M75" i="1"/>
  <c r="M76" i="1"/>
  <c r="M38" i="1"/>
  <c r="N38" i="1"/>
  <c r="D40" i="1" s="1"/>
  <c r="M39" i="1"/>
  <c r="M27" i="1"/>
  <c r="M35" i="1"/>
  <c r="M31" i="1"/>
  <c r="N31" i="1"/>
  <c r="M28" i="1"/>
  <c r="M21" i="1"/>
  <c r="D64" i="1" l="1"/>
  <c r="D86" i="1" s="1"/>
  <c r="L98" i="1"/>
  <c r="L34" i="1"/>
  <c r="L24" i="1"/>
  <c r="G98" i="1"/>
  <c r="N98" i="1" s="1"/>
  <c r="G34" i="1"/>
  <c r="N34" i="1" s="1"/>
  <c r="G24" i="1"/>
  <c r="N24" i="1" s="1"/>
  <c r="D32" i="1" s="1"/>
  <c r="M34" i="1" l="1"/>
  <c r="D36" i="1"/>
  <c r="M24" i="1"/>
  <c r="D100" i="1"/>
  <c r="D101" i="1" s="1"/>
  <c r="M98" i="1"/>
  <c r="G20" i="1" l="1"/>
  <c r="M20" i="1" l="1"/>
  <c r="N20" i="1"/>
  <c r="D22" i="1" l="1"/>
  <c r="D50" i="1" s="1"/>
  <c r="E102" i="1" s="1"/>
</calcChain>
</file>

<file path=xl/sharedStrings.xml><?xml version="1.0" encoding="utf-8"?>
<sst xmlns="http://schemas.openxmlformats.org/spreadsheetml/2006/main" count="226" uniqueCount="156">
  <si>
    <t>Наименование ведомственной целевой програм­мы (далее - ВЦП) / основного мероприятия  (далее - ОМ)</t>
  </si>
  <si>
    <t>Объем финансирования мероприятия, рублей</t>
  </si>
  <si>
    <t>Единица измере­ния</t>
  </si>
  <si>
    <t>Значение</t>
  </si>
  <si>
    <t>План</t>
  </si>
  <si>
    <t>Факт</t>
  </si>
  <si>
    <t xml:space="preserve"> Факт</t>
  </si>
  <si>
    <t>РАСЧЕТ</t>
  </si>
  <si>
    <t>1. Расчет эффективности реализации государственной программы по целевым индикаторам реализации мероприятий государственной программы</t>
  </si>
  <si>
    <t>В том числе неисполненные обязательства
года, предшествую-щего отчетному</t>
  </si>
  <si>
    <t>Целевой индикатор реализации мероприятия муниципальной программы в рамках соответствующих ВЦП / ОМ (далее соответственно - целевой индикатор, мероприятие)</t>
  </si>
  <si>
    <t>Неисполненные обязательства отчетного года</t>
  </si>
  <si>
    <r>
      <t>Степень достиже­ния значения целевого индикатора (единиц)</t>
    </r>
    <r>
      <rPr>
        <b/>
        <vertAlign val="superscript"/>
        <sz val="9"/>
        <color theme="1"/>
        <rFont val="Times New Roman"/>
        <family val="1"/>
        <charset val="204"/>
      </rPr>
      <t>2</t>
    </r>
  </si>
  <si>
    <r>
      <t>Уровень финансового обеспечения мероприятия (единиц)</t>
    </r>
    <r>
      <rPr>
        <b/>
        <vertAlign val="superscript"/>
        <sz val="9"/>
        <color theme="1"/>
        <rFont val="Times New Roman"/>
        <family val="1"/>
        <charset val="204"/>
      </rPr>
      <t>3</t>
    </r>
  </si>
  <si>
    <r>
      <t>Эффективность реализации мероприятия (единиц)</t>
    </r>
    <r>
      <rPr>
        <b/>
        <vertAlign val="superscript"/>
        <sz val="9"/>
        <color theme="1"/>
        <rFont val="Times New Roman"/>
        <family val="1"/>
        <charset val="204"/>
      </rPr>
      <t>4</t>
    </r>
  </si>
  <si>
    <t>№   п/п</t>
  </si>
  <si>
    <t>Наименование</t>
  </si>
  <si>
    <t>1.1</t>
  </si>
  <si>
    <t>1.2</t>
  </si>
  <si>
    <t xml:space="preserve">Эффективность реализации ВЦП /
ОМ / подпрограммы  муниципальной  программы (далее - подпрограмма) /  муниципальной программы (процентов)
</t>
  </si>
  <si>
    <t>2.1</t>
  </si>
  <si>
    <t>Эффективность реализации ОМ 2</t>
  </si>
  <si>
    <t>3.1</t>
  </si>
  <si>
    <t>3.2</t>
  </si>
  <si>
    <t>Эффективность реализации ОМ 3</t>
  </si>
  <si>
    <t>4.1</t>
  </si>
  <si>
    <t>4.2</t>
  </si>
  <si>
    <t>Эффективность реализации ОМ 4</t>
  </si>
  <si>
    <t>Эффективность реализации ОМ 5</t>
  </si>
  <si>
    <t>5.1</t>
  </si>
  <si>
    <t>5.2</t>
  </si>
  <si>
    <t>Эффективность реализации ОМ 6</t>
  </si>
  <si>
    <r>
      <t xml:space="preserve">Эффективность реализации 1 подпрограммы   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b/>
        <sz val="9"/>
        <color theme="1"/>
        <rFont val="Times New Roman"/>
        <family val="1"/>
        <charset val="204"/>
      </rPr>
      <t>составляет</t>
    </r>
  </si>
  <si>
    <t>Эффективность реализации ОМ 1</t>
  </si>
  <si>
    <t>1.3</t>
  </si>
  <si>
    <t>1.4</t>
  </si>
  <si>
    <r>
      <t xml:space="preserve">Эффективность реализации 2 подпрограммы   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b/>
        <sz val="9"/>
        <color theme="1"/>
        <rFont val="Times New Roman"/>
        <family val="1"/>
        <charset val="204"/>
      </rPr>
      <t>составляет</t>
    </r>
  </si>
  <si>
    <t>Эффективность реализации муниципальной программы по целевым индикаторам</t>
  </si>
  <si>
    <t>2.2</t>
  </si>
  <si>
    <t>2.3</t>
  </si>
  <si>
    <t>Эффективность реализации ОМ 7</t>
  </si>
  <si>
    <t>%</t>
  </si>
  <si>
    <t>Задача 2 подпрограммы 1 муниципальной программы
Обеспечение высокого качества услуг дошкольного образования.</t>
  </si>
  <si>
    <t>Основное мероприятие 2.
Повышение качества  образования дошкольного образования</t>
  </si>
  <si>
    <t>Доля воспитанников дошкольных организаций, обучающихся  по программам, соответствующим требованиям стандартов дошкольного образования, в общей численности воспитанников дошкольных организаций</t>
  </si>
  <si>
    <t xml:space="preserve">Эффективность реализации  ОМ 2  </t>
  </si>
  <si>
    <t xml:space="preserve">Основное мероприятие 3.
Развитие инфраструктуры доступности качественного  образования
</t>
  </si>
  <si>
    <t>Удельный вес  численности населения 6-18 лет, охваченного общим образованием, в общей численности населения в возрасте 6-18 лет</t>
  </si>
  <si>
    <t xml:space="preserve">Мероприятие 1
Организация и проведение мероприятий, направленных на выявление и поддержку одаренных детей и талантливой молодежи 
</t>
  </si>
  <si>
    <t>Удельный вес численности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</si>
  <si>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4.2.</t>
  </si>
  <si>
    <t xml:space="preserve">Мероприятие 2
Поощрение одаренных детей и талантливой молодежи
</t>
  </si>
  <si>
    <t>Мероприятие 1
Материально-техническое оснащение муниципальных образовательных учреждений дополнительного образования детей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</si>
  <si>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категории.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</si>
  <si>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категории</t>
  </si>
  <si>
    <t>5.3.</t>
  </si>
  <si>
    <t xml:space="preserve">Мероприятие 1. 
Организация и  проведение районных  слетов, соревнований ЮДМ, ЮДП, военных сборах
</t>
  </si>
  <si>
    <t>6.1</t>
  </si>
  <si>
    <t>Удельный вес численности обучающихся по программам общего образования, участвующих в  конкурсах и соревнованиях военно-патриотической спортивной  направленности, в общей численности обучающихся по программам общего образования</t>
  </si>
  <si>
    <t>Численность детей, обучающихся на базе центров образования цифрового и гуманитарного профилей, в том числе по предметным областям "Технология", "Информатика", "Основы безопасности жизнедеятельности</t>
  </si>
  <si>
    <t>человек</t>
  </si>
  <si>
    <t>Эффективность реализации ОМ 9</t>
  </si>
  <si>
    <t>Задача 2 муниципальной программы
Обеспечение равного доступа населения к качественным услугам дошкольного, общего образования и дополнительного образования обучающихся</t>
  </si>
  <si>
    <t xml:space="preserve">Основное мероприятие 1
Предоставление муниципальных услуг муниципальными  образовательными учреждениями по предоставлению дошкольного, общего, дополнительного образования
</t>
  </si>
  <si>
    <t>Доля родительской платы на 1 воспитанника ДОУ, к общей сумме затрат на 1 воспитанника в год</t>
  </si>
  <si>
    <t>Доля родителей (законных представителей), воспользовашихся правом на получение компенсации, от общей численности родителей, имеющих право на компенсацию</t>
  </si>
  <si>
    <t>Удельный вес численности обучающихся, которым предоставлена возможность обучаться в соответствии с современными требованиями, в общей численности обучающихся</t>
  </si>
  <si>
    <t>Доля  средней  заработной платы педагогических работников общеобразовательных учреждений Исилькульского муниципального района из всех источников финансирования, от средней заработной платы по экономике региона</t>
  </si>
  <si>
    <t>Доля учреждений дополнительного образования, соответсвующих требованиям Санпин к организации образовательного процесса, к общему числу учреждений дополнительного образования</t>
  </si>
  <si>
    <t xml:space="preserve">Основное мероприятие 2.
Повышение уровня защищённости и безопасности детей-сирот и детей, оставшихся без попечения родителей
</t>
  </si>
  <si>
    <t xml:space="preserve">Основное мероприятие 3.
Управление процессом образования и деятельностью органов опеки и попечительства
</t>
  </si>
  <si>
    <t>Основное мероприятие 4.
Функционирование Центров финансово-экономического, ресурсно-методического и хозяйственного обеспечения учреждений в сфере образования Исилькульского муниципального района</t>
  </si>
  <si>
    <t xml:space="preserve">Мероприятие 1. 
Организационно-методическое  и информационное обеспечение  учреждений в сфере образования Исилькульского муниципального района Омской области
</t>
  </si>
  <si>
    <t>Мероприятие 2. 
Централизованное финансово-экономическое обеспечение учреждений в сфере образования Исилькульского муниципального района Омской области</t>
  </si>
  <si>
    <t xml:space="preserve">Мероприятие 3. 
Хозяйственное обеспечение учреждений в сфере образования Исилькульского муниципального района Омской области
</t>
  </si>
  <si>
    <t>4.3</t>
  </si>
  <si>
    <t xml:space="preserve">Доля детей-сирот и детей, оставшихся без попечения    
родителей, переданных на воспитание в семью, от общего   
количества выявленных детей-сирот и детей, оставшихся без
попечения родителей, проживающих на территории Исилькульского района
</t>
  </si>
  <si>
    <t>Доля муниципальных образовательных учреждений Исилькульского муниципального района, имеющих лицензию на право ведения образовательной деятельности, от общего количества муниципальных образовательных учреждений общего образования</t>
  </si>
  <si>
    <t xml:space="preserve">Доля несовершеннолетних, получивших услугу по защите личных и жилищный прав, от общего числа обратившихся в орган опеки и попечительства.
</t>
  </si>
  <si>
    <t>Доля  образовательных учреждений Исилькульского муниципального района, обслуживаемых ресурсно-методическим отделом, финансово-экономическим центром и центром хозяйственного обеспечения учреждений в сфере образования, от общего количества образовательных учреждений</t>
  </si>
  <si>
    <t>Подпрограмма № 3: «Организация отдыха детей и подростков в каникулярное время»</t>
  </si>
  <si>
    <t>Задача 1 подпрограммы 3 "Совершенствование услуг по организации отдыха детей и подростков Исилькульского муниципального района Омской области с целью увеличения охвата детей, отдохнувших в лагерях различного типа на территории района, в том числе детей, находящихся в трудной жизненной ситуации и состоящих на различных видах профилактического учета.
Совершенствование и укрепление материально-технической базы детских лагерей отдыха с целью повышение качества отдыха детей."</t>
  </si>
  <si>
    <t xml:space="preserve">Основное мероприятие 1
Совершенствование услуг по организации отдыха детей и подростков Исилькульского муниципального района Омской области
</t>
  </si>
  <si>
    <t>Обеспеченность детских оздоровительных учреждений подготовленными кадрами</t>
  </si>
  <si>
    <t>Доля несовершеннолетних, находящихся в трудной жизненной ситуации, отдохнувших в лагерях различного типа на территории района</t>
  </si>
  <si>
    <t>Сохранение и укрепление здоровья детей</t>
  </si>
  <si>
    <t xml:space="preserve">Основное мероприятие 2.
Совершенствование и укрепление материально-технической базы детских лагерей </t>
  </si>
  <si>
    <t xml:space="preserve">Доля детских учреждений отдыха Исилькульского муниципального района, исполнивших план-задание по подготовке к новому летнему сезону, к общему количеству учреждений отдыха Исилькульского муниципального района. </t>
  </si>
  <si>
    <t>Подпрограмма 2 Обеспечение реализации развития дошкольного, общего и дополнительного образования детей Исилькульского муниципального района</t>
  </si>
  <si>
    <t>Достижения уровня средней номинальной начисленной заработной платы педагогических работников муниципальных организаций дополнительного образования Исилькульского муниципального района Омской области</t>
  </si>
  <si>
    <t>Основное мероприятие 1.
Развитие инфраструктуры доступности качественного дошкольного образования</t>
  </si>
  <si>
    <t>3.3</t>
  </si>
  <si>
    <t>3.4</t>
  </si>
  <si>
    <t>3.5</t>
  </si>
  <si>
    <t>3.6</t>
  </si>
  <si>
    <t>3.7</t>
  </si>
  <si>
    <t>3.8</t>
  </si>
  <si>
    <t>Доля педагогических работников общеобразовательных организаций, получивших вознаграждение за классное руководство, в общей численности педагогических работников такой категории</t>
  </si>
  <si>
    <t xml:space="preserve">Основное мероприятие 5.
Обеспечение функционирования модели персонифицированного финансирования дополнительного образования детей </t>
  </si>
  <si>
    <r>
      <t xml:space="preserve">Эффективность реализации 3подпрограммы   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b/>
        <sz val="9"/>
        <color theme="1"/>
        <rFont val="Times New Roman"/>
        <family val="1"/>
        <charset val="204"/>
      </rPr>
      <t>составляет</t>
    </r>
  </si>
  <si>
    <t>Мероприятие 5.
Подготовка стационарных муниципальных детских оздоровительных лагерей</t>
  </si>
  <si>
    <t>Доля стационарных муниципальных детских оздоровительных лагерей, открытых в установленном порядке, от общего количества муниципальных детских оздоровительных лагерей,получивших субсидию на указанные цели(процентов)</t>
  </si>
  <si>
    <t>Количество детей в возрасте от 5 до 18 лет, охваченных системой персонифицированного финансирования дополнительного образования детей</t>
  </si>
  <si>
    <t>Мероприятие 2. 
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(Обеспечение функционирования модели персонифицированного финансирования дополнительного образования детей)</t>
  </si>
  <si>
    <t>чел</t>
  </si>
  <si>
    <t>7.1</t>
  </si>
  <si>
    <t>Мероприятие 1. 
 Обеспечение функционирования модели персонифицированного финансирования дополнительного образования детей за счет средств местного бюджета.</t>
  </si>
  <si>
    <t xml:space="preserve">оценки эффективности реализации муниципальной программы Исилькульского муниципального района Омской области
«Развитие образования Исилькульского муниципального района» в 2021-м году </t>
  </si>
  <si>
    <t>Подпрограмма № 1"Создание условий для  доступности качественного дошкольного, общего образования, и дополнительного образования,  соответствующего требованиям развития экономики района, современным потребностями общества и каждого гражданина."</t>
  </si>
  <si>
    <t xml:space="preserve">Мероприятие 1.
Проведение ремонта муниципальных дошкольных организаций
</t>
  </si>
  <si>
    <t>Мероприятие 2.
Материально-техническое оснащение дошкольных организаций</t>
  </si>
  <si>
    <t>Мероприятие 1                                                                                                                                                Ремонт зданий и материально-техническое оснащение муниципальных образовательных организаций муниципальных районов   Омской  области,   в   том   числе   приобретение   оборудования, 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</si>
  <si>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Мероприятие 2
Материально-техническое оснащение муниципальных образовательных организаций</t>
  </si>
  <si>
    <t xml:space="preserve">Отношение  среднего балла   единого государственного экзамена (в расчете на 1     предмет) в 10 процентах школ с лучшими          
результатами   единого государственного экзамена к       
среднему баллу  единого государственного экзамена (в      
расчете на 1 предмет) в 10 процентах школ с худшими          
результатами единого государственного экзамена   </t>
  </si>
  <si>
    <t>Мероприятие 3
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</si>
  <si>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Доля обучающихся, получающих основное общее, среднее общее образование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продукцией), в общей численности обучающихся, получающих основное общее, среднее общее образование в муниципальных общеобразовательных организациях,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</t>
  </si>
  <si>
    <t>Мероприятие 4               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«Развитие образования», утвержденной постановлением Правительства Российской Федерации от 26 декабря 2017 года№1642</t>
  </si>
  <si>
    <t xml:space="preserve">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количеству, обучающихся, получающих начальное образование в муниципальных образовательных организациях
</t>
  </si>
  <si>
    <t xml:space="preserve">Мероприятие 5.
Участие в организации и финансировании проведения общественных работ </t>
  </si>
  <si>
    <t>Количество безработных граждан, привлеченных для  выполнения общественных работ</t>
  </si>
  <si>
    <t>Мероприятие 6.
Обеспечение гарантированного своевременного и безопасного подвоза детей: приобретение и замена  школьных автобусов,  выработавших свой ресурс, установка ГЛОНАСС и приборов учета режимов движения труда и отдыха водителя (тахограф)</t>
  </si>
  <si>
    <t>Мероприятие 8.
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</si>
  <si>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 xml:space="preserve">Мероприятие 9.
Ремонт зданий и материально – техническое оснащение муниципальных общеобразовательных организаций для создания центров образования естественно - научной и технологической направленности
</t>
  </si>
  <si>
    <t>Доля муниципальных общеобразовательных организаций, в которых проведены мероприятия по ремонту зданий, сооружений, установке систем и оборудования пожарной и общей безопасности, обновление материально-технической базы для формирования у обучающихся естественно - научной и технологической направленности</t>
  </si>
  <si>
    <t>Основное мероприятие 4. 
Выявление и поддержка одаренных детей и молодежи</t>
  </si>
  <si>
    <t xml:space="preserve">Мероприятие 3. 
Организация участия обучающихся в мероприятиях дополнительного образования детей </t>
  </si>
  <si>
    <t xml:space="preserve">Основное мероприятие 6.
Развитие физической культуры и спорта в образовательных учреждениях общего и дополнительного образования детей
</t>
  </si>
  <si>
    <t xml:space="preserve">Основное мероприятие 5. 
 Развитие сферы неформального образования и социализации детей
</t>
  </si>
  <si>
    <t xml:space="preserve"> Основное мероприятие 7.
Развитие кадрового потенциала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</si>
  <si>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Мероприятие 1. 
Проведение районных конференций, конкурсов, смотров-конкурсов, мастер-классов, научно-практических конференций, форумов, фестиваля инновационных идей,  семинаров, совещаний и других мероприятий  для педагогических работников образовательных учреждений  района.</t>
  </si>
  <si>
    <t xml:space="preserve">Удельный вес численности  педагогических работников в     
возрасте до 35 лет в общей  численности педагогических   
работников общеобразовательных организаций </t>
  </si>
  <si>
    <t xml:space="preserve">Основное мероприятие 9 
Реализация мероприятий, направленных на достижение целей федерального проекта "Успех каждого ребенка"
</t>
  </si>
  <si>
    <t>Мероприятие 1. 
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</si>
  <si>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Количество учащихся, дополнительно привлеченных к занятиям физкультуры и спорта</t>
  </si>
  <si>
    <t xml:space="preserve">Мероприятие 1.
Реализация основных общеобразовательных программ дошкольного образования.
</t>
  </si>
  <si>
    <t xml:space="preserve">Мероприятие 2.
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
</t>
  </si>
  <si>
    <t xml:space="preserve">Мероприятие 3.
Реализация   основных общеобразовательных программ  основного общего образования </t>
  </si>
  <si>
    <t xml:space="preserve">Мероприятие 5.
Реализация дополнительных общеразвивающих программ 
</t>
  </si>
  <si>
    <t xml:space="preserve">Мероприятие 4.
Реализация   основных общеобразовательных программ  среднего общего образования  </t>
  </si>
  <si>
    <t>Мероприятие 1
 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</si>
  <si>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Мероприятие 2 
 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</si>
  <si>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Мероприятие 3 
Предоставление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</si>
  <si>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Мероприятие 1. 
Руководство и управление в сфере установленных функций органов местного самоуправления</t>
  </si>
  <si>
    <t>Мероприятие 2.
Организация и осуществление деятельности по опеке и попечительству над несовершеннолетними</t>
  </si>
  <si>
    <t xml:space="preserve">Основное мероприятие 6.
Реализация мероприятий, направленных на достижение целей федерального проекта "Современная школа" </t>
  </si>
  <si>
    <t>Мероприятие 1. 
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организациях, участия обучающихся в мероприятиях</t>
  </si>
  <si>
    <t xml:space="preserve">Мероприятие1.
Осуществление ежедневного подвоза детей в лагеря с дневным пребыванием детей  </t>
  </si>
  <si>
    <t>Доля детей и подростков, отдохнувших в лагерях различного типа на территории района</t>
  </si>
  <si>
    <t>Мероприятие 2.
Организация медицинского осмотра работников, задействованных в работе  учреждений отдыха всех типов на территории района</t>
  </si>
  <si>
    <t xml:space="preserve">Мероприятие 3.
Организация отдыха детей  и молодежи
</t>
  </si>
  <si>
    <t>Мероприятие 4.
Организация и осуществление мероприятий по работе с детьми и молодежью в каникулярное время</t>
  </si>
  <si>
    <t>Мероприятие 1.
Подготовка  лагерей с дневным пребыванием  к оздоровительному сезону</t>
  </si>
  <si>
    <t>Количество детей Исилькульского района от 6-18 лет, проживающих на территории Исилькульского муниципального района Омской области, направленных в организации отдыха и их оздоровления</t>
  </si>
  <si>
    <t>9.1</t>
  </si>
  <si>
    <t>1.5</t>
  </si>
  <si>
    <t xml:space="preserve">Приложение №1 к пояснительной записке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</si>
</sst>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b/>
      <sz val="9.5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vertAlign val="superscript"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133">
    <xf numFmtId="0" fontId="0" fillId="0" borderId="0" xfId="0"/>
    <xf numFmtId="0" fontId="2" fillId="0" borderId="0" xfId="0" applyFont="1" applyAlignment="1">
      <alignment horizontal="right" vertical="center" indent="15"/>
    </xf>
    <xf numFmtId="0" fontId="3" fillId="0" borderId="0" xfId="0" applyFont="1"/>
    <xf numFmtId="0" fontId="0" fillId="0" borderId="0" xfId="0" applyBorder="1"/>
    <xf numFmtId="0" fontId="6" fillId="0" borderId="0" xfId="0" applyFont="1"/>
    <xf numFmtId="0" fontId="8" fillId="0" borderId="0" xfId="0" applyFont="1"/>
    <xf numFmtId="0" fontId="8" fillId="0" borderId="0" xfId="0" applyFont="1" applyFill="1" applyBorder="1" applyAlignment="1">
      <alignment vertical="top" wrapText="1"/>
    </xf>
    <xf numFmtId="0" fontId="14" fillId="0" borderId="0" xfId="0" applyFont="1"/>
    <xf numFmtId="0" fontId="14" fillId="0" borderId="6" xfId="0" applyFont="1" applyBorder="1" applyProtection="1">
      <protection hidden="1"/>
    </xf>
    <xf numFmtId="0" fontId="14" fillId="0" borderId="1" xfId="0" applyFont="1" applyBorder="1" applyProtection="1">
      <protection hidden="1"/>
    </xf>
    <xf numFmtId="0" fontId="15" fillId="3" borderId="1" xfId="1" applyFont="1" applyFill="1" applyBorder="1" applyAlignment="1" applyProtection="1">
      <alignment vertical="top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14" fillId="0" borderId="6" xfId="0" applyNumberFormat="1" applyFont="1" applyBorder="1" applyProtection="1">
      <protection locked="0"/>
    </xf>
    <xf numFmtId="0" fontId="12" fillId="0" borderId="1" xfId="0" applyFont="1" applyBorder="1" applyAlignment="1" applyProtection="1">
      <alignment horizontal="justify" vertical="top"/>
      <protection locked="0"/>
    </xf>
    <xf numFmtId="0" fontId="8" fillId="0" borderId="6" xfId="0" applyFont="1" applyBorder="1" applyProtection="1">
      <protection locked="0"/>
    </xf>
    <xf numFmtId="0" fontId="14" fillId="0" borderId="6" xfId="0" applyFont="1" applyBorder="1" applyProtection="1">
      <protection locked="0"/>
    </xf>
    <xf numFmtId="0" fontId="8" fillId="0" borderId="7" xfId="0" applyFont="1" applyFill="1" applyBorder="1" applyProtection="1">
      <protection locked="0"/>
    </xf>
    <xf numFmtId="49" fontId="14" fillId="0" borderId="1" xfId="0" applyNumberFormat="1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14" fillId="0" borderId="1" xfId="0" applyFont="1" applyBorder="1" applyProtection="1">
      <protection locked="0"/>
    </xf>
    <xf numFmtId="0" fontId="13" fillId="0" borderId="2" xfId="0" applyFont="1" applyBorder="1" applyAlignment="1" applyProtection="1">
      <protection locked="0"/>
    </xf>
    <xf numFmtId="0" fontId="7" fillId="0" borderId="1" xfId="0" applyFont="1" applyBorder="1" applyProtection="1">
      <protection locked="0"/>
    </xf>
    <xf numFmtId="49" fontId="16" fillId="0" borderId="1" xfId="0" applyNumberFormat="1" applyFont="1" applyBorder="1" applyProtection="1">
      <protection locked="0"/>
    </xf>
    <xf numFmtId="0" fontId="15" fillId="3" borderId="4" xfId="1" applyFont="1" applyFill="1" applyBorder="1" applyAlignment="1" applyProtection="1">
      <alignment vertical="top"/>
      <protection locked="0"/>
    </xf>
    <xf numFmtId="0" fontId="8" fillId="0" borderId="1" xfId="0" applyFont="1" applyBorder="1" applyAlignment="1" applyProtection="1">
      <alignment wrapText="1"/>
      <protection locked="0"/>
    </xf>
    <xf numFmtId="49" fontId="14" fillId="0" borderId="0" xfId="0" applyNumberFormat="1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14" fillId="0" borderId="0" xfId="0" applyFont="1" applyBorder="1" applyProtection="1">
      <protection locked="0"/>
    </xf>
    <xf numFmtId="0" fontId="12" fillId="0" borderId="7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Border="1" applyAlignment="1" applyProtection="1">
      <protection locked="0"/>
    </xf>
    <xf numFmtId="0" fontId="5" fillId="0" borderId="3" xfId="0" applyFont="1" applyBorder="1" applyAlignment="1" applyProtection="1">
      <protection locked="0"/>
    </xf>
    <xf numFmtId="0" fontId="13" fillId="0" borderId="3" xfId="0" applyFont="1" applyBorder="1" applyAlignment="1" applyProtection="1">
      <alignment horizontal="right"/>
      <protection locked="0"/>
    </xf>
    <xf numFmtId="0" fontId="11" fillId="0" borderId="1" xfId="0" applyFont="1" applyBorder="1" applyAlignment="1" applyProtection="1">
      <alignment horizontal="justify" vertical="top" wrapText="1"/>
      <protection locked="0"/>
    </xf>
    <xf numFmtId="0" fontId="14" fillId="0" borderId="4" xfId="0" applyFont="1" applyBorder="1" applyProtection="1">
      <protection locked="0"/>
    </xf>
    <xf numFmtId="0" fontId="12" fillId="0" borderId="4" xfId="0" applyFont="1" applyBorder="1" applyAlignment="1" applyProtection="1">
      <alignment horizontal="justify" vertical="top"/>
      <protection locked="0"/>
    </xf>
    <xf numFmtId="0" fontId="8" fillId="0" borderId="4" xfId="0" applyFont="1" applyBorder="1" applyProtection="1">
      <protection locked="0"/>
    </xf>
    <xf numFmtId="0" fontId="12" fillId="0" borderId="4" xfId="0" applyFont="1" applyBorder="1" applyAlignment="1" applyProtection="1">
      <alignment horizontal="justify" vertical="top" wrapText="1"/>
      <protection locked="0"/>
    </xf>
    <xf numFmtId="0" fontId="12" fillId="0" borderId="4" xfId="0" applyFont="1" applyBorder="1" applyAlignment="1" applyProtection="1">
      <alignment horizontal="center" vertical="center" wrapText="1"/>
      <protection locked="0"/>
    </xf>
    <xf numFmtId="0" fontId="12" fillId="0" borderId="4" xfId="0" applyFont="1" applyBorder="1" applyAlignment="1" applyProtection="1">
      <alignment horizontal="justify" vertical="center"/>
      <protection locked="0"/>
    </xf>
    <xf numFmtId="2" fontId="14" fillId="0" borderId="1" xfId="0" applyNumberFormat="1" applyFont="1" applyBorder="1" applyProtection="1">
      <protection locked="0"/>
    </xf>
    <xf numFmtId="0" fontId="8" fillId="0" borderId="1" xfId="0" applyFont="1" applyBorder="1" applyAlignment="1" applyProtection="1">
      <alignment vertical="top" wrapText="1"/>
      <protection locked="0"/>
    </xf>
    <xf numFmtId="0" fontId="14" fillId="0" borderId="1" xfId="0" applyFont="1" applyBorder="1" applyAlignment="1" applyProtection="1">
      <protection locked="0"/>
    </xf>
    <xf numFmtId="0" fontId="14" fillId="0" borderId="3" xfId="0" applyFont="1" applyBorder="1" applyProtection="1">
      <protection hidden="1"/>
    </xf>
    <xf numFmtId="0" fontId="14" fillId="0" borderId="3" xfId="0" applyFont="1" applyBorder="1" applyProtection="1">
      <protection locked="0"/>
    </xf>
    <xf numFmtId="0" fontId="0" fillId="0" borderId="0" xfId="0" applyAlignment="1">
      <alignment vertical="top"/>
    </xf>
    <xf numFmtId="0" fontId="14" fillId="0" borderId="2" xfId="0" applyFont="1" applyBorder="1" applyProtection="1">
      <protection locked="0"/>
    </xf>
    <xf numFmtId="2" fontId="14" fillId="0" borderId="1" xfId="0" applyNumberFormat="1" applyFont="1" applyBorder="1" applyProtection="1">
      <protection hidden="1"/>
    </xf>
    <xf numFmtId="0" fontId="12" fillId="0" borderId="1" xfId="0" applyFont="1" applyFill="1" applyBorder="1" applyAlignment="1" applyProtection="1">
      <alignment horizontal="left" vertical="top" wrapText="1"/>
      <protection locked="0"/>
    </xf>
    <xf numFmtId="2" fontId="5" fillId="0" borderId="1" xfId="0" applyNumberFormat="1" applyFont="1" applyBorder="1" applyAlignment="1" applyProtection="1">
      <protection hidden="1"/>
    </xf>
    <xf numFmtId="0" fontId="14" fillId="3" borderId="1" xfId="0" applyFont="1" applyFill="1" applyBorder="1" applyProtection="1">
      <protection locked="0"/>
    </xf>
    <xf numFmtId="0" fontId="17" fillId="3" borderId="1" xfId="1" applyFont="1" applyFill="1" applyBorder="1" applyAlignment="1" applyProtection="1">
      <alignment vertical="top" wrapText="1"/>
      <protection locked="0"/>
    </xf>
    <xf numFmtId="0" fontId="8" fillId="0" borderId="1" xfId="0" applyFont="1" applyBorder="1" applyProtection="1">
      <protection hidden="1"/>
    </xf>
    <xf numFmtId="0" fontId="8" fillId="3" borderId="1" xfId="0" applyFont="1" applyFill="1" applyBorder="1" applyAlignment="1" applyProtection="1">
      <alignment vertical="top" wrapText="1"/>
      <protection locked="0"/>
    </xf>
    <xf numFmtId="0" fontId="14" fillId="0" borderId="3" xfId="0" applyFont="1" applyBorder="1" applyProtection="1">
      <protection locked="0"/>
    </xf>
    <xf numFmtId="0" fontId="14" fillId="0" borderId="4" xfId="0" applyFont="1" applyBorder="1" applyProtection="1">
      <protection locked="0"/>
    </xf>
    <xf numFmtId="0" fontId="15" fillId="3" borderId="4" xfId="1" applyFont="1" applyFill="1" applyBorder="1" applyAlignment="1" applyProtection="1">
      <alignment horizontal="right" vertical="top"/>
      <protection locked="0"/>
    </xf>
    <xf numFmtId="49" fontId="14" fillId="0" borderId="2" xfId="0" applyNumberFormat="1" applyFont="1" applyBorder="1" applyProtection="1">
      <protection locked="0"/>
    </xf>
    <xf numFmtId="0" fontId="15" fillId="3" borderId="3" xfId="1" applyFont="1" applyFill="1" applyBorder="1" applyAlignment="1" applyProtection="1">
      <alignment horizontal="right" vertical="top"/>
      <protection locked="0"/>
    </xf>
    <xf numFmtId="2" fontId="14" fillId="3" borderId="1" xfId="0" applyNumberFormat="1" applyFont="1" applyFill="1" applyBorder="1" applyProtection="1">
      <protection locked="0"/>
    </xf>
    <xf numFmtId="0" fontId="14" fillId="0" borderId="1" xfId="0" applyNumberFormat="1" applyFont="1" applyBorder="1" applyProtection="1">
      <protection hidden="1"/>
    </xf>
    <xf numFmtId="0" fontId="8" fillId="0" borderId="2" xfId="0" applyFont="1" applyBorder="1" applyAlignment="1" applyProtection="1">
      <alignment wrapText="1"/>
      <protection locked="0"/>
    </xf>
    <xf numFmtId="0" fontId="14" fillId="0" borderId="3" xfId="0" applyFont="1" applyBorder="1" applyProtection="1">
      <protection locked="0"/>
    </xf>
    <xf numFmtId="0" fontId="14" fillId="0" borderId="4" xfId="0" applyFont="1" applyBorder="1" applyProtection="1">
      <protection locked="0"/>
    </xf>
    <xf numFmtId="0" fontId="15" fillId="3" borderId="2" xfId="1" applyFont="1" applyFill="1" applyBorder="1" applyAlignment="1" applyProtection="1">
      <alignment horizontal="right"/>
      <protection locked="0"/>
    </xf>
    <xf numFmtId="0" fontId="15" fillId="3" borderId="3" xfId="1" applyFont="1" applyFill="1" applyBorder="1" applyAlignment="1" applyProtection="1">
      <alignment horizontal="right"/>
      <protection locked="0"/>
    </xf>
    <xf numFmtId="0" fontId="15" fillId="3" borderId="4" xfId="1" applyFont="1" applyFill="1" applyBorder="1" applyAlignment="1" applyProtection="1">
      <alignment horizontal="right"/>
      <protection locked="0"/>
    </xf>
    <xf numFmtId="49" fontId="14" fillId="0" borderId="5" xfId="0" applyNumberFormat="1" applyFont="1" applyBorder="1" applyProtection="1">
      <protection locked="0"/>
    </xf>
    <xf numFmtId="49" fontId="14" fillId="0" borderId="6" xfId="0" applyNumberFormat="1" applyFont="1" applyBorder="1" applyProtection="1">
      <protection locked="0"/>
    </xf>
    <xf numFmtId="0" fontId="8" fillId="0" borderId="5" xfId="0" applyFont="1" applyBorder="1" applyAlignment="1" applyProtection="1">
      <alignment vertical="top" wrapText="1"/>
      <protection locked="0"/>
    </xf>
    <xf numFmtId="0" fontId="8" fillId="0" borderId="6" xfId="0" applyFont="1" applyBorder="1" applyAlignment="1" applyProtection="1">
      <alignment vertical="top" wrapText="1"/>
      <protection locked="0"/>
    </xf>
    <xf numFmtId="0" fontId="8" fillId="2" borderId="1" xfId="0" applyFont="1" applyFill="1" applyBorder="1" applyAlignment="1" applyProtection="1">
      <alignment horizontal="justify" vertical="center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left" vertical="top" wrapText="1"/>
      <protection locked="0"/>
    </xf>
    <xf numFmtId="0" fontId="15" fillId="3" borderId="2" xfId="1" applyFont="1" applyFill="1" applyBorder="1" applyAlignment="1" applyProtection="1">
      <alignment horizontal="right" vertical="top"/>
      <protection locked="0"/>
    </xf>
    <xf numFmtId="0" fontId="15" fillId="3" borderId="4" xfId="1" applyFont="1" applyFill="1" applyBorder="1" applyAlignment="1" applyProtection="1">
      <alignment horizontal="right" vertical="top"/>
      <protection locked="0"/>
    </xf>
    <xf numFmtId="0" fontId="4" fillId="0" borderId="2" xfId="0" applyFont="1" applyBorder="1" applyAlignment="1" applyProtection="1">
      <alignment horizontal="left" vertical="top" wrapText="1"/>
      <protection locked="0"/>
    </xf>
    <xf numFmtId="0" fontId="4" fillId="0" borderId="3" xfId="0" applyFont="1" applyBorder="1" applyAlignment="1" applyProtection="1">
      <alignment horizontal="left" vertical="top"/>
      <protection locked="0"/>
    </xf>
    <xf numFmtId="0" fontId="4" fillId="0" borderId="4" xfId="0" applyFont="1" applyBorder="1" applyAlignment="1" applyProtection="1">
      <alignment horizontal="left" vertical="top"/>
      <protection locked="0"/>
    </xf>
    <xf numFmtId="0" fontId="13" fillId="0" borderId="3" xfId="0" applyFont="1" applyBorder="1" applyAlignment="1" applyProtection="1">
      <alignment horizontal="right"/>
      <protection locked="0"/>
    </xf>
    <xf numFmtId="0" fontId="13" fillId="0" borderId="4" xfId="0" applyFont="1" applyBorder="1" applyAlignment="1" applyProtection="1">
      <alignment horizontal="right"/>
      <protection locked="0"/>
    </xf>
    <xf numFmtId="49" fontId="8" fillId="0" borderId="2" xfId="0" applyNumberFormat="1" applyFont="1" applyBorder="1" applyAlignment="1" applyProtection="1">
      <alignment horizontal="left" vertical="top" wrapText="1"/>
      <protection locked="0"/>
    </xf>
    <xf numFmtId="49" fontId="8" fillId="0" borderId="3" xfId="0" applyNumberFormat="1" applyFont="1" applyBorder="1" applyAlignment="1" applyProtection="1">
      <alignment horizontal="left" vertical="top"/>
      <protection locked="0"/>
    </xf>
    <xf numFmtId="49" fontId="8" fillId="0" borderId="4" xfId="0" applyNumberFormat="1" applyFont="1" applyBorder="1" applyAlignment="1" applyProtection="1">
      <alignment horizontal="left" vertical="top"/>
      <protection locked="0"/>
    </xf>
    <xf numFmtId="0" fontId="4" fillId="0" borderId="2" xfId="0" applyFont="1" applyFill="1" applyBorder="1" applyAlignment="1" applyProtection="1">
      <alignment horizontal="left" vertical="top" wrapText="1"/>
      <protection locked="0"/>
    </xf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2" fillId="0" borderId="2" xfId="0" applyFont="1" applyFill="1" applyBorder="1" applyAlignment="1" applyProtection="1">
      <alignment horizontal="left" vertical="top" wrapText="1"/>
      <protection locked="0"/>
    </xf>
    <xf numFmtId="0" fontId="2" fillId="0" borderId="3" xfId="0" applyFont="1" applyFill="1" applyBorder="1" applyAlignment="1" applyProtection="1">
      <alignment horizontal="left" vertical="top" wrapText="1"/>
      <protection locked="0"/>
    </xf>
    <xf numFmtId="0" fontId="2" fillId="0" borderId="4" xfId="0" applyFont="1" applyFill="1" applyBorder="1" applyAlignment="1" applyProtection="1">
      <alignment horizontal="left" vertical="top" wrapText="1"/>
      <protection locked="0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2" borderId="5" xfId="0" applyFont="1" applyFill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 applyProtection="1">
      <alignment horizontal="left" vertical="center" wrapText="1" indent="3"/>
      <protection locked="0"/>
    </xf>
    <xf numFmtId="0" fontId="8" fillId="2" borderId="1" xfId="0" applyFont="1" applyFill="1" applyBorder="1" applyAlignment="1" applyProtection="1">
      <alignment horizontal="left" vertical="center" wrapText="1" indent="1"/>
      <protection locked="0"/>
    </xf>
    <xf numFmtId="0" fontId="8" fillId="2" borderId="1" xfId="0" applyFont="1" applyFill="1" applyBorder="1" applyAlignment="1" applyProtection="1">
      <alignment horizontal="left" vertical="center" wrapText="1" indent="2"/>
      <protection locked="0"/>
    </xf>
    <xf numFmtId="0" fontId="8" fillId="2" borderId="1" xfId="0" applyFont="1" applyFill="1" applyBorder="1" applyAlignment="1" applyProtection="1">
      <alignment vertical="center" wrapText="1"/>
      <protection locked="0"/>
    </xf>
    <xf numFmtId="0" fontId="13" fillId="0" borderId="1" xfId="0" applyFont="1" applyBorder="1" applyAlignment="1" applyProtection="1">
      <alignment horizontal="right"/>
      <protection locked="0"/>
    </xf>
    <xf numFmtId="0" fontId="2" fillId="0" borderId="2" xfId="0" applyFont="1" applyBorder="1" applyAlignment="1" applyProtection="1">
      <alignment horizontal="left" vertical="top" wrapText="1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15" fillId="3" borderId="1" xfId="1" applyFont="1" applyFill="1" applyBorder="1" applyAlignment="1" applyProtection="1">
      <alignment horizontal="right"/>
      <protection locked="0"/>
    </xf>
    <xf numFmtId="0" fontId="8" fillId="0" borderId="2" xfId="0" applyFont="1" applyBorder="1" applyAlignment="1" applyProtection="1">
      <alignment horizontal="left" wrapText="1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4" xfId="0" applyFont="1" applyBorder="1" applyAlignment="1" applyProtection="1">
      <alignment horizontal="left"/>
      <protection locked="0"/>
    </xf>
    <xf numFmtId="49" fontId="14" fillId="0" borderId="5" xfId="0" applyNumberFormat="1" applyFont="1" applyBorder="1" applyAlignment="1" applyProtection="1">
      <alignment horizontal="center"/>
      <protection locked="0"/>
    </xf>
    <xf numFmtId="49" fontId="14" fillId="0" borderId="6" xfId="0" applyNumberFormat="1" applyFont="1" applyBorder="1" applyAlignment="1" applyProtection="1">
      <alignment horizontal="center"/>
      <protection locked="0"/>
    </xf>
    <xf numFmtId="49" fontId="8" fillId="0" borderId="2" xfId="0" applyNumberFormat="1" applyFont="1" applyBorder="1" applyAlignment="1" applyProtection="1">
      <alignment horizontal="left" wrapText="1"/>
      <protection locked="0"/>
    </xf>
    <xf numFmtId="49" fontId="8" fillId="0" borderId="3" xfId="0" applyNumberFormat="1" applyFont="1" applyBorder="1" applyAlignment="1" applyProtection="1">
      <alignment horizontal="left"/>
      <protection locked="0"/>
    </xf>
    <xf numFmtId="49" fontId="8" fillId="0" borderId="4" xfId="0" applyNumberFormat="1" applyFont="1" applyBorder="1" applyAlignment="1" applyProtection="1">
      <alignment horizontal="left"/>
      <protection locked="0"/>
    </xf>
    <xf numFmtId="0" fontId="8" fillId="0" borderId="2" xfId="0" applyFont="1" applyBorder="1" applyAlignment="1" applyProtection="1">
      <alignment horizontal="left" vertical="top" wrapText="1"/>
      <protection locked="0"/>
    </xf>
    <xf numFmtId="0" fontId="8" fillId="0" borderId="3" xfId="0" applyFont="1" applyBorder="1" applyAlignment="1" applyProtection="1">
      <alignment horizontal="left" vertical="top"/>
      <protection locked="0"/>
    </xf>
    <xf numFmtId="0" fontId="8" fillId="0" borderId="4" xfId="0" applyFont="1" applyBorder="1" applyAlignment="1" applyProtection="1">
      <alignment horizontal="left" vertical="top"/>
      <protection locked="0"/>
    </xf>
    <xf numFmtId="0" fontId="14" fillId="0" borderId="5" xfId="0" applyFont="1" applyBorder="1" applyAlignment="1" applyProtection="1">
      <alignment vertical="center"/>
      <protection hidden="1"/>
    </xf>
    <xf numFmtId="0" fontId="14" fillId="0" borderId="6" xfId="0" applyFont="1" applyBorder="1" applyAlignment="1" applyProtection="1">
      <alignment vertical="center"/>
      <protection hidden="1"/>
    </xf>
    <xf numFmtId="2" fontId="14" fillId="0" borderId="5" xfId="0" applyNumberFormat="1" applyFont="1" applyBorder="1" applyAlignment="1" applyProtection="1">
      <alignment vertical="center"/>
      <protection locked="0"/>
    </xf>
    <xf numFmtId="0" fontId="14" fillId="3" borderId="5" xfId="0" applyFont="1" applyFill="1" applyBorder="1" applyAlignment="1" applyProtection="1">
      <alignment vertical="center"/>
      <protection locked="0"/>
    </xf>
    <xf numFmtId="2" fontId="14" fillId="3" borderId="5" xfId="0" applyNumberFormat="1" applyFont="1" applyFill="1" applyBorder="1" applyAlignment="1" applyProtection="1">
      <alignment vertical="center"/>
      <protection locked="0"/>
    </xf>
    <xf numFmtId="2" fontId="14" fillId="0" borderId="6" xfId="0" applyNumberFormat="1" applyFont="1" applyBorder="1" applyAlignment="1" applyProtection="1">
      <alignment vertical="center"/>
      <protection locked="0"/>
    </xf>
    <xf numFmtId="0" fontId="14" fillId="3" borderId="6" xfId="0" applyFont="1" applyFill="1" applyBorder="1" applyAlignment="1" applyProtection="1">
      <alignment vertical="center"/>
      <protection locked="0"/>
    </xf>
    <xf numFmtId="2" fontId="14" fillId="3" borderId="6" xfId="0" applyNumberFormat="1" applyFont="1" applyFill="1" applyBorder="1" applyAlignment="1" applyProtection="1">
      <alignment vertical="center"/>
      <protection locked="0"/>
    </xf>
    <xf numFmtId="0" fontId="14" fillId="0" borderId="5" xfId="0" applyNumberFormat="1" applyFont="1" applyBorder="1" applyAlignment="1" applyProtection="1">
      <alignment vertical="center"/>
      <protection hidden="1"/>
    </xf>
    <xf numFmtId="0" fontId="14" fillId="0" borderId="6" xfId="0" applyNumberFormat="1" applyFont="1" applyBorder="1" applyAlignment="1" applyProtection="1">
      <alignment vertical="center"/>
      <protection hidden="1"/>
    </xf>
    <xf numFmtId="1" fontId="14" fillId="0" borderId="1" xfId="0" applyNumberFormat="1" applyFont="1" applyBorder="1" applyProtection="1">
      <protection locked="0"/>
    </xf>
    <xf numFmtId="0" fontId="14" fillId="3" borderId="5" xfId="0" applyFont="1" applyFill="1" applyBorder="1" applyAlignment="1" applyProtection="1">
      <alignment horizontal="right" vertical="center"/>
      <protection locked="0"/>
    </xf>
    <xf numFmtId="1" fontId="14" fillId="0" borderId="5" xfId="0" applyNumberFormat="1" applyFont="1" applyBorder="1" applyAlignment="1" applyProtection="1">
      <alignment horizontal="right" vertical="center"/>
      <protection hidden="1"/>
    </xf>
    <xf numFmtId="0" fontId="14" fillId="0" borderId="5" xfId="0" applyNumberFormat="1" applyFont="1" applyBorder="1" applyAlignment="1" applyProtection="1">
      <alignment horizontal="right" vertical="center"/>
      <protection hidden="1"/>
    </xf>
    <xf numFmtId="0" fontId="14" fillId="3" borderId="6" xfId="0" applyFont="1" applyFill="1" applyBorder="1" applyAlignment="1" applyProtection="1">
      <alignment horizontal="right" vertical="center"/>
      <protection locked="0"/>
    </xf>
    <xf numFmtId="1" fontId="14" fillId="0" borderId="6" xfId="0" applyNumberFormat="1" applyFont="1" applyBorder="1" applyAlignment="1" applyProtection="1">
      <alignment horizontal="right" vertical="center"/>
      <protection hidden="1"/>
    </xf>
    <xf numFmtId="0" fontId="14" fillId="0" borderId="6" xfId="0" applyNumberFormat="1" applyFont="1" applyBorder="1" applyAlignment="1" applyProtection="1">
      <alignment horizontal="right" vertical="center"/>
      <protection hidden="1"/>
    </xf>
    <xf numFmtId="1" fontId="14" fillId="0" borderId="1" xfId="0" applyNumberFormat="1" applyFont="1" applyBorder="1" applyProtection="1">
      <protection hidden="1"/>
    </xf>
  </cellXfs>
  <cellStyles count="2">
    <cellStyle name="Обычный" xfId="0" builtinId="0"/>
    <cellStyle name="Обычный_Расчет индикаторов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05"/>
  <sheetViews>
    <sheetView tabSelected="1" workbookViewId="0">
      <selection activeCell="P13" sqref="P13"/>
    </sheetView>
  </sheetViews>
  <sheetFormatPr defaultRowHeight="15" x14ac:dyDescent="0.25"/>
  <cols>
    <col min="1" max="1" width="5.28515625" customWidth="1"/>
    <col min="2" max="2" width="26.85546875" customWidth="1"/>
    <col min="3" max="3" width="30.85546875" customWidth="1"/>
    <col min="4" max="4" width="13.140625" customWidth="1"/>
    <col min="7" max="7" width="13.5703125" customWidth="1"/>
    <col min="8" max="8" width="13.7109375" customWidth="1"/>
    <col min="9" max="9" width="15.7109375" customWidth="1"/>
    <col min="10" max="10" width="15" customWidth="1"/>
    <col min="11" max="11" width="13.85546875" customWidth="1"/>
    <col min="12" max="12" width="14.7109375" customWidth="1"/>
    <col min="13" max="13" width="16.140625" customWidth="1"/>
    <col min="14" max="14" width="17.140625" customWidth="1"/>
  </cols>
  <sheetData>
    <row r="1" spans="1:28" ht="0.75" customHeight="1" x14ac:dyDescent="0.25"/>
    <row r="2" spans="1:28" ht="5.25" customHeight="1" x14ac:dyDescent="0.25">
      <c r="L2" s="1"/>
    </row>
    <row r="3" spans="1:28" x14ac:dyDescent="0.25">
      <c r="L3" s="1"/>
      <c r="M3" s="89" t="s">
        <v>155</v>
      </c>
      <c r="N3" s="90"/>
    </row>
    <row r="4" spans="1:28" ht="15.75" x14ac:dyDescent="0.25">
      <c r="L4" s="2"/>
      <c r="M4" s="90"/>
      <c r="N4" s="90"/>
    </row>
    <row r="5" spans="1:28" ht="65.25" customHeight="1" x14ac:dyDescent="0.25">
      <c r="M5" s="90"/>
      <c r="N5" s="90"/>
    </row>
    <row r="6" spans="1:28" x14ac:dyDescent="0.25">
      <c r="C6" s="92" t="s">
        <v>7</v>
      </c>
      <c r="D6" s="92"/>
      <c r="E6" s="92"/>
      <c r="F6" s="92"/>
      <c r="G6" s="92"/>
      <c r="H6" s="92"/>
      <c r="I6" s="92"/>
      <c r="J6" s="92"/>
      <c r="K6" s="92"/>
      <c r="L6" s="92"/>
      <c r="M6" s="92"/>
    </row>
    <row r="7" spans="1:28" ht="32.25" customHeight="1" x14ac:dyDescent="0.25">
      <c r="C7" s="91" t="s">
        <v>107</v>
      </c>
      <c r="D7" s="91"/>
      <c r="E7" s="91"/>
      <c r="F7" s="91"/>
      <c r="G7" s="91"/>
      <c r="H7" s="91"/>
      <c r="I7" s="91"/>
      <c r="J7" s="91"/>
      <c r="K7" s="91"/>
      <c r="L7" s="91"/>
      <c r="M7" s="91"/>
    </row>
    <row r="8" spans="1:28" ht="18" customHeight="1" x14ac:dyDescent="0.25">
      <c r="B8" s="93" t="s">
        <v>8</v>
      </c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</row>
    <row r="9" spans="1:28" ht="11.25" customHeight="1" x14ac:dyDescent="0.25"/>
    <row r="10" spans="1:28" ht="4.5" customHeight="1" x14ac:dyDescent="0.25"/>
    <row r="11" spans="1:28" ht="69" customHeight="1" x14ac:dyDescent="0.25">
      <c r="A11" s="70" t="s">
        <v>15</v>
      </c>
      <c r="B11" s="71" t="s">
        <v>0</v>
      </c>
      <c r="C11" s="71" t="s">
        <v>10</v>
      </c>
      <c r="D11" s="71"/>
      <c r="E11" s="71"/>
      <c r="F11" s="71"/>
      <c r="G11" s="71" t="s">
        <v>12</v>
      </c>
      <c r="H11" s="71" t="s">
        <v>1</v>
      </c>
      <c r="I11" s="71"/>
      <c r="J11" s="71"/>
      <c r="K11" s="71"/>
      <c r="L11" s="71" t="s">
        <v>13</v>
      </c>
      <c r="M11" s="71" t="s">
        <v>14</v>
      </c>
      <c r="N11" s="71" t="s">
        <v>19</v>
      </c>
    </row>
    <row r="12" spans="1:28" ht="15.75" customHeight="1" x14ac:dyDescent="0.25">
      <c r="A12" s="70"/>
      <c r="B12" s="71"/>
      <c r="C12" s="70" t="s">
        <v>16</v>
      </c>
      <c r="D12" s="71" t="s">
        <v>2</v>
      </c>
      <c r="E12" s="95" t="s">
        <v>3</v>
      </c>
      <c r="F12" s="95"/>
      <c r="G12" s="71"/>
      <c r="H12" s="71"/>
      <c r="I12" s="71"/>
      <c r="J12" s="71"/>
      <c r="K12" s="71"/>
      <c r="L12" s="71"/>
      <c r="M12" s="71"/>
      <c r="N12" s="71"/>
    </row>
    <row r="13" spans="1:28" ht="38.25" customHeight="1" x14ac:dyDescent="0.25">
      <c r="A13" s="70"/>
      <c r="B13" s="71"/>
      <c r="C13" s="70"/>
      <c r="D13" s="71"/>
      <c r="E13" s="96" t="s">
        <v>4</v>
      </c>
      <c r="F13" s="97" t="s">
        <v>5</v>
      </c>
      <c r="G13" s="71"/>
      <c r="H13" s="98" t="s">
        <v>4</v>
      </c>
      <c r="I13" s="71" t="s">
        <v>9</v>
      </c>
      <c r="J13" s="98" t="s">
        <v>6</v>
      </c>
      <c r="K13" s="70" t="s">
        <v>11</v>
      </c>
      <c r="L13" s="71"/>
      <c r="M13" s="71"/>
      <c r="N13" s="71"/>
    </row>
    <row r="14" spans="1:28" ht="26.25" customHeight="1" x14ac:dyDescent="0.25">
      <c r="A14" s="70"/>
      <c r="B14" s="71"/>
      <c r="C14" s="70"/>
      <c r="D14" s="71"/>
      <c r="E14" s="96"/>
      <c r="F14" s="97"/>
      <c r="G14" s="71"/>
      <c r="H14" s="98"/>
      <c r="I14" s="71"/>
      <c r="J14" s="98"/>
      <c r="K14" s="70"/>
      <c r="L14" s="71"/>
      <c r="M14" s="71"/>
      <c r="N14" s="71"/>
    </row>
    <row r="15" spans="1:28" x14ac:dyDescent="0.25">
      <c r="A15" s="11">
        <v>1</v>
      </c>
      <c r="B15" s="11">
        <v>2</v>
      </c>
      <c r="C15" s="11">
        <v>3</v>
      </c>
      <c r="D15" s="11">
        <v>4</v>
      </c>
      <c r="E15" s="11">
        <v>5</v>
      </c>
      <c r="F15" s="11">
        <v>6</v>
      </c>
      <c r="G15" s="11">
        <v>7</v>
      </c>
      <c r="H15" s="11">
        <v>8</v>
      </c>
      <c r="I15" s="11">
        <v>9</v>
      </c>
      <c r="J15" s="11">
        <v>10</v>
      </c>
      <c r="K15" s="11">
        <v>11</v>
      </c>
      <c r="L15" s="11">
        <v>12</v>
      </c>
      <c r="M15" s="11">
        <v>13</v>
      </c>
      <c r="N15" s="11">
        <v>14</v>
      </c>
    </row>
    <row r="16" spans="1:28" ht="26.25" customHeight="1" x14ac:dyDescent="0.25">
      <c r="A16" s="94" t="s">
        <v>108</v>
      </c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1:28" x14ac:dyDescent="0.25">
      <c r="A17" s="72" t="s">
        <v>42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</row>
    <row r="18" spans="1:28" ht="27" customHeight="1" x14ac:dyDescent="0.25">
      <c r="A18" s="83" t="s">
        <v>90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</row>
    <row r="19" spans="1:28" s="3" customFormat="1" ht="32.25" customHeight="1" x14ac:dyDescent="0.25">
      <c r="A19" s="75" t="s">
        <v>43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7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</row>
    <row r="20" spans="1:28" ht="83.25" customHeight="1" x14ac:dyDescent="0.25">
      <c r="A20" s="12" t="s">
        <v>20</v>
      </c>
      <c r="B20" s="32" t="s">
        <v>109</v>
      </c>
      <c r="C20" s="13" t="s">
        <v>44</v>
      </c>
      <c r="D20" s="14" t="s">
        <v>41</v>
      </c>
      <c r="E20" s="14">
        <v>100</v>
      </c>
      <c r="F20" s="14">
        <v>100</v>
      </c>
      <c r="G20" s="8">
        <f>IF(E20&gt;F20,F20/E20,1)</f>
        <v>1</v>
      </c>
      <c r="H20" s="15">
        <v>663573.05000000005</v>
      </c>
      <c r="I20" s="16">
        <v>0</v>
      </c>
      <c r="J20" s="15">
        <v>663573.05000000005</v>
      </c>
      <c r="K20" s="15">
        <f>H20-J20</f>
        <v>0</v>
      </c>
      <c r="L20" s="8">
        <f>IF(J20=H20,1,2-(J20-I20+K20)/(H20-I20))</f>
        <v>1</v>
      </c>
      <c r="M20" s="8">
        <f>SUM(G20/L20)</f>
        <v>1</v>
      </c>
      <c r="N20" s="8">
        <f>SUM(G20*100)</f>
        <v>100</v>
      </c>
    </row>
    <row r="21" spans="1:28" ht="123.75" customHeight="1" x14ac:dyDescent="0.25">
      <c r="A21" s="17" t="s">
        <v>38</v>
      </c>
      <c r="B21" s="32" t="s">
        <v>110</v>
      </c>
      <c r="C21" s="13" t="s">
        <v>44</v>
      </c>
      <c r="D21" s="18" t="s">
        <v>41</v>
      </c>
      <c r="E21" s="18">
        <v>100</v>
      </c>
      <c r="F21" s="18">
        <v>100</v>
      </c>
      <c r="G21" s="9">
        <f>IF(E21&gt;F21,F21/E21,1)</f>
        <v>1</v>
      </c>
      <c r="H21" s="39">
        <v>137549</v>
      </c>
      <c r="I21" s="19">
        <v>0</v>
      </c>
      <c r="J21" s="39">
        <v>137549</v>
      </c>
      <c r="K21" s="15">
        <f>H21-J21</f>
        <v>0</v>
      </c>
      <c r="L21" s="9">
        <f>IF(J21=H21,1,2-(J21-I21+K21)/(H21-I21))</f>
        <v>1</v>
      </c>
      <c r="M21" s="9">
        <f>SUM(G21/L21)</f>
        <v>1</v>
      </c>
      <c r="N21" s="9">
        <f>SUM(G21*100)</f>
        <v>100</v>
      </c>
    </row>
    <row r="22" spans="1:28" ht="21" customHeight="1" x14ac:dyDescent="0.25">
      <c r="A22" s="20"/>
      <c r="B22" s="78" t="s">
        <v>45</v>
      </c>
      <c r="C22" s="79"/>
      <c r="D22" s="9">
        <f>AVERAGE(N20:N21)</f>
        <v>100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</row>
    <row r="23" spans="1:28" ht="23.25" customHeight="1" x14ac:dyDescent="0.25">
      <c r="A23" s="80" t="s">
        <v>46</v>
      </c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2"/>
    </row>
    <row r="24" spans="1:28" ht="162" customHeight="1" x14ac:dyDescent="0.25">
      <c r="A24" s="17" t="s">
        <v>22</v>
      </c>
      <c r="B24" s="40" t="s">
        <v>111</v>
      </c>
      <c r="C24" s="13" t="s">
        <v>47</v>
      </c>
      <c r="D24" s="21" t="s">
        <v>41</v>
      </c>
      <c r="E24" s="18">
        <v>99.98</v>
      </c>
      <c r="F24" s="18">
        <v>99.98</v>
      </c>
      <c r="G24" s="9">
        <f>IF(E24&gt;F24,F24/E24,1)</f>
        <v>1</v>
      </c>
      <c r="H24" s="39">
        <v>6131754</v>
      </c>
      <c r="I24" s="19">
        <v>0</v>
      </c>
      <c r="J24" s="39">
        <v>6131754</v>
      </c>
      <c r="K24" s="19">
        <f>H24-J24</f>
        <v>0</v>
      </c>
      <c r="L24" s="9">
        <f>IF(J24=H24,1,2-(J24-I24+K24)/(H24-I24))</f>
        <v>1</v>
      </c>
      <c r="M24" s="9">
        <f>SUM(G24/L24)</f>
        <v>1</v>
      </c>
      <c r="N24" s="9">
        <f>SUM(G24*100)</f>
        <v>100</v>
      </c>
    </row>
    <row r="25" spans="1:28" ht="150" customHeight="1" x14ac:dyDescent="0.25">
      <c r="A25" s="17" t="s">
        <v>23</v>
      </c>
      <c r="B25" s="40" t="s">
        <v>112</v>
      </c>
      <c r="C25" s="36" t="s">
        <v>113</v>
      </c>
      <c r="D25" s="21" t="s">
        <v>41</v>
      </c>
      <c r="E25" s="35">
        <v>1.57</v>
      </c>
      <c r="F25" s="18">
        <v>1.57</v>
      </c>
      <c r="G25" s="9">
        <v>1</v>
      </c>
      <c r="H25" s="39">
        <v>575992.92000000004</v>
      </c>
      <c r="I25" s="19">
        <v>0</v>
      </c>
      <c r="J25" s="39">
        <v>575992.92000000004</v>
      </c>
      <c r="K25" s="19">
        <f t="shared" ref="K25:K31" si="0">H25-J25</f>
        <v>0</v>
      </c>
      <c r="L25" s="9">
        <f>IF(J25=H25,1,2-(J25-I25+K25)/(H25-I25))</f>
        <v>1</v>
      </c>
      <c r="M25" s="9">
        <f>SUM(G25/L25)</f>
        <v>1</v>
      </c>
      <c r="N25" s="9">
        <f>SUM(G25*100)</f>
        <v>100</v>
      </c>
    </row>
    <row r="26" spans="1:28" ht="147.75" customHeight="1" x14ac:dyDescent="0.25">
      <c r="A26" s="17" t="s">
        <v>91</v>
      </c>
      <c r="B26" s="40" t="s">
        <v>114</v>
      </c>
      <c r="C26" s="37" t="s">
        <v>115</v>
      </c>
      <c r="D26" s="21" t="s">
        <v>41</v>
      </c>
      <c r="E26" s="35">
        <v>100</v>
      </c>
      <c r="F26" s="18">
        <v>100</v>
      </c>
      <c r="G26" s="9">
        <f t="shared" ref="G26:G31" si="1">IF(E26&gt;F26,F26/E26,1)</f>
        <v>1</v>
      </c>
      <c r="H26" s="39">
        <v>683340</v>
      </c>
      <c r="I26" s="19">
        <v>0</v>
      </c>
      <c r="J26" s="19">
        <v>648333.56000000006</v>
      </c>
      <c r="K26" s="19">
        <v>0</v>
      </c>
      <c r="L26" s="9">
        <v>1</v>
      </c>
      <c r="M26" s="9">
        <v>1</v>
      </c>
      <c r="N26" s="9">
        <f t="shared" ref="N26:N31" si="2">SUM(G26*100)</f>
        <v>100</v>
      </c>
    </row>
    <row r="27" spans="1:28" ht="161.25" customHeight="1" x14ac:dyDescent="0.25">
      <c r="A27" s="17" t="s">
        <v>92</v>
      </c>
      <c r="B27" s="52" t="s">
        <v>116</v>
      </c>
      <c r="C27" s="36" t="s">
        <v>117</v>
      </c>
      <c r="D27" s="21" t="s">
        <v>41</v>
      </c>
      <c r="E27" s="35">
        <v>100</v>
      </c>
      <c r="F27" s="18">
        <v>100</v>
      </c>
      <c r="G27" s="9">
        <f t="shared" si="1"/>
        <v>1</v>
      </c>
      <c r="H27" s="19">
        <v>18229778.870000001</v>
      </c>
      <c r="I27" s="19">
        <v>0</v>
      </c>
      <c r="J27" s="19">
        <v>18187543.02</v>
      </c>
      <c r="K27" s="19">
        <v>0</v>
      </c>
      <c r="L27" s="9">
        <v>1</v>
      </c>
      <c r="M27" s="9">
        <f t="shared" ref="M27:M31" si="3">SUM(G27/L27)</f>
        <v>1</v>
      </c>
      <c r="N27" s="9">
        <f t="shared" si="2"/>
        <v>100</v>
      </c>
    </row>
    <row r="28" spans="1:28" ht="90" customHeight="1" x14ac:dyDescent="0.25">
      <c r="A28" s="17" t="s">
        <v>93</v>
      </c>
      <c r="B28" s="52" t="s">
        <v>118</v>
      </c>
      <c r="C28" s="34" t="s">
        <v>119</v>
      </c>
      <c r="D28" s="21" t="s">
        <v>60</v>
      </c>
      <c r="E28" s="35">
        <v>14</v>
      </c>
      <c r="F28" s="18">
        <v>16</v>
      </c>
      <c r="G28" s="9">
        <f t="shared" si="1"/>
        <v>1</v>
      </c>
      <c r="H28" s="39">
        <v>317720.03999999998</v>
      </c>
      <c r="I28" s="19">
        <v>0</v>
      </c>
      <c r="J28" s="39">
        <v>317720.03999999998</v>
      </c>
      <c r="K28" s="19">
        <f t="shared" si="0"/>
        <v>0</v>
      </c>
      <c r="L28" s="9">
        <f t="shared" ref="L28:L31" si="4">IF(J28=H28,1,2-(J28-I28+K28)/(H28-I28))</f>
        <v>1</v>
      </c>
      <c r="M28" s="9">
        <f t="shared" si="3"/>
        <v>1</v>
      </c>
      <c r="N28" s="9">
        <f t="shared" si="2"/>
        <v>100</v>
      </c>
    </row>
    <row r="29" spans="1:28" ht="162" customHeight="1" x14ac:dyDescent="0.25">
      <c r="A29" s="17" t="s">
        <v>94</v>
      </c>
      <c r="B29" s="52" t="s">
        <v>120</v>
      </c>
      <c r="C29" s="38" t="s">
        <v>47</v>
      </c>
      <c r="D29" s="21" t="s">
        <v>41</v>
      </c>
      <c r="E29" s="35">
        <v>99.98</v>
      </c>
      <c r="F29" s="18">
        <v>99.98</v>
      </c>
      <c r="G29" s="9">
        <f t="shared" si="1"/>
        <v>1</v>
      </c>
      <c r="H29" s="39">
        <v>64700</v>
      </c>
      <c r="I29" s="19">
        <v>0</v>
      </c>
      <c r="J29" s="39">
        <v>64700</v>
      </c>
      <c r="K29" s="19">
        <f t="shared" si="0"/>
        <v>0</v>
      </c>
      <c r="L29" s="9">
        <f t="shared" si="4"/>
        <v>1</v>
      </c>
      <c r="M29" s="9">
        <f t="shared" si="3"/>
        <v>1</v>
      </c>
      <c r="N29" s="9">
        <f t="shared" si="2"/>
        <v>100</v>
      </c>
    </row>
    <row r="30" spans="1:28" ht="171" customHeight="1" x14ac:dyDescent="0.25">
      <c r="A30" s="17" t="s">
        <v>95</v>
      </c>
      <c r="B30" s="52" t="s">
        <v>121</v>
      </c>
      <c r="C30" s="38" t="s">
        <v>97</v>
      </c>
      <c r="D30" s="21" t="s">
        <v>41</v>
      </c>
      <c r="E30" s="35">
        <v>100</v>
      </c>
      <c r="F30" s="18">
        <v>100</v>
      </c>
      <c r="G30" s="9">
        <f t="shared" si="1"/>
        <v>1</v>
      </c>
      <c r="H30" s="39">
        <v>27490428</v>
      </c>
      <c r="I30" s="19">
        <v>0</v>
      </c>
      <c r="J30" s="39">
        <v>27268121.66</v>
      </c>
      <c r="K30" s="19">
        <v>0</v>
      </c>
      <c r="L30" s="9">
        <v>1</v>
      </c>
      <c r="M30" s="9">
        <f t="shared" si="3"/>
        <v>1</v>
      </c>
      <c r="N30" s="9">
        <f t="shared" si="2"/>
        <v>100</v>
      </c>
    </row>
    <row r="31" spans="1:28" ht="165.75" customHeight="1" x14ac:dyDescent="0.25">
      <c r="A31" s="17" t="s">
        <v>96</v>
      </c>
      <c r="B31" s="40" t="s">
        <v>122</v>
      </c>
      <c r="C31" s="34" t="s">
        <v>123</v>
      </c>
      <c r="D31" s="21" t="s">
        <v>41</v>
      </c>
      <c r="E31" s="35">
        <v>100</v>
      </c>
      <c r="F31" s="18">
        <v>100</v>
      </c>
      <c r="G31" s="9">
        <f t="shared" si="1"/>
        <v>1</v>
      </c>
      <c r="H31" s="19">
        <v>3271176.5</v>
      </c>
      <c r="I31" s="19">
        <v>0</v>
      </c>
      <c r="J31" s="19">
        <v>3271176.5</v>
      </c>
      <c r="K31" s="19">
        <f t="shared" si="0"/>
        <v>0</v>
      </c>
      <c r="L31" s="9">
        <f t="shared" si="4"/>
        <v>1</v>
      </c>
      <c r="M31" s="9">
        <f t="shared" si="3"/>
        <v>1</v>
      </c>
      <c r="N31" s="9">
        <f t="shared" si="2"/>
        <v>100</v>
      </c>
    </row>
    <row r="32" spans="1:28" x14ac:dyDescent="0.25">
      <c r="A32" s="22"/>
      <c r="B32" s="73" t="s">
        <v>24</v>
      </c>
      <c r="C32" s="74"/>
      <c r="D32" s="10">
        <f>AVERAGE(N24)</f>
        <v>100</v>
      </c>
      <c r="E32" s="23"/>
      <c r="F32" s="19"/>
      <c r="G32" s="19"/>
      <c r="H32" s="19"/>
      <c r="I32" s="19"/>
      <c r="J32" s="19"/>
      <c r="K32" s="19"/>
      <c r="L32" s="19"/>
      <c r="M32" s="19"/>
      <c r="N32" s="19"/>
    </row>
    <row r="33" spans="1:16" ht="28.5" customHeight="1" x14ac:dyDescent="0.25">
      <c r="A33" s="80" t="s">
        <v>124</v>
      </c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2"/>
    </row>
    <row r="34" spans="1:16" ht="75.75" customHeight="1" x14ac:dyDescent="0.25">
      <c r="A34" s="17" t="s">
        <v>25</v>
      </c>
      <c r="B34" s="40" t="s">
        <v>48</v>
      </c>
      <c r="C34" s="13" t="s">
        <v>49</v>
      </c>
      <c r="D34" s="19" t="s">
        <v>41</v>
      </c>
      <c r="E34" s="19">
        <v>75</v>
      </c>
      <c r="F34" s="19">
        <v>75</v>
      </c>
      <c r="G34" s="9">
        <f>IF(E34&gt;F34,F34/E34,1)</f>
        <v>1</v>
      </c>
      <c r="H34" s="39">
        <v>133483</v>
      </c>
      <c r="I34" s="19">
        <v>0</v>
      </c>
      <c r="J34" s="39">
        <v>133483</v>
      </c>
      <c r="K34" s="19">
        <f>H34-J34</f>
        <v>0</v>
      </c>
      <c r="L34" s="59">
        <f>IF(J34=H34,1,2-(J34-I34+K34)/(H34-I34))</f>
        <v>1</v>
      </c>
      <c r="M34" s="59">
        <f>SUM(G34/L34)</f>
        <v>1</v>
      </c>
      <c r="N34" s="9">
        <f>SUM(G34*100)</f>
        <v>100</v>
      </c>
    </row>
    <row r="35" spans="1:16" ht="75.75" customHeight="1" x14ac:dyDescent="0.25">
      <c r="A35" s="17" t="s">
        <v>50</v>
      </c>
      <c r="B35" s="40" t="s">
        <v>51</v>
      </c>
      <c r="C35" s="13" t="s">
        <v>49</v>
      </c>
      <c r="D35" s="19" t="s">
        <v>41</v>
      </c>
      <c r="E35" s="41">
        <v>75</v>
      </c>
      <c r="F35" s="19">
        <v>75</v>
      </c>
      <c r="G35" s="9">
        <f>IF(E35&gt;F35,F35/E35,1)</f>
        <v>1</v>
      </c>
      <c r="H35" s="39">
        <v>118000</v>
      </c>
      <c r="I35" s="19">
        <v>0</v>
      </c>
      <c r="J35" s="39">
        <v>118000</v>
      </c>
      <c r="K35" s="19">
        <f>H35-J35</f>
        <v>0</v>
      </c>
      <c r="L35" s="9">
        <f>IF(J35=H35,1,2-(J35-I35+K35)/(H35-I35))</f>
        <v>1</v>
      </c>
      <c r="M35" s="9">
        <f>SUM(G35/L35)</f>
        <v>1</v>
      </c>
      <c r="N35" s="9">
        <f>SUM(G35*100)</f>
        <v>100</v>
      </c>
    </row>
    <row r="36" spans="1:16" x14ac:dyDescent="0.25">
      <c r="A36" s="17"/>
      <c r="B36" s="73" t="s">
        <v>27</v>
      </c>
      <c r="C36" s="74"/>
      <c r="D36" s="9">
        <f>AVERAGE(N34:N35)</f>
        <v>100</v>
      </c>
      <c r="E36" s="19"/>
      <c r="F36" s="19"/>
      <c r="G36" s="19"/>
      <c r="H36" s="19"/>
      <c r="I36" s="19"/>
      <c r="J36" s="19"/>
      <c r="K36" s="19"/>
      <c r="L36" s="19"/>
      <c r="M36" s="19"/>
      <c r="N36" s="19"/>
    </row>
    <row r="37" spans="1:16" ht="34.5" customHeight="1" x14ac:dyDescent="0.25">
      <c r="A37" s="80" t="s">
        <v>127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2"/>
    </row>
    <row r="38" spans="1:16" ht="96" x14ac:dyDescent="0.25">
      <c r="A38" s="17" t="s">
        <v>29</v>
      </c>
      <c r="B38" s="40" t="s">
        <v>52</v>
      </c>
      <c r="C38" s="13" t="s">
        <v>54</v>
      </c>
      <c r="D38" s="19" t="s">
        <v>41</v>
      </c>
      <c r="E38" s="19">
        <v>76</v>
      </c>
      <c r="F38" s="19">
        <v>76.400000000000006</v>
      </c>
      <c r="G38" s="9">
        <f>IF(E38&gt;F38,F38/E38,1)</f>
        <v>1</v>
      </c>
      <c r="H38" s="39">
        <v>227534</v>
      </c>
      <c r="I38" s="19">
        <v>0</v>
      </c>
      <c r="J38" s="39">
        <v>227534</v>
      </c>
      <c r="K38" s="19">
        <f>H38-J38</f>
        <v>0</v>
      </c>
      <c r="L38" s="9">
        <f>IF(J38=H38,1,2-(J38-I38+K38)/(H38-I38))</f>
        <v>1</v>
      </c>
      <c r="M38" s="9">
        <f>SUM(G38/L38)</f>
        <v>1</v>
      </c>
      <c r="N38" s="9">
        <f>SUM(G38*100)</f>
        <v>100</v>
      </c>
    </row>
    <row r="39" spans="1:16" ht="96" x14ac:dyDescent="0.25">
      <c r="A39" s="17" t="s">
        <v>55</v>
      </c>
      <c r="B39" s="40" t="s">
        <v>125</v>
      </c>
      <c r="C39" s="13" t="s">
        <v>53</v>
      </c>
      <c r="D39" s="19" t="s">
        <v>41</v>
      </c>
      <c r="E39" s="19">
        <v>76</v>
      </c>
      <c r="F39" s="19">
        <v>76.400000000000006</v>
      </c>
      <c r="G39" s="9">
        <f>IF(E39&gt;F39,F39/E39,1)</f>
        <v>1</v>
      </c>
      <c r="H39" s="19">
        <v>1135303.1000000001</v>
      </c>
      <c r="I39" s="19">
        <v>0</v>
      </c>
      <c r="J39" s="19">
        <v>1135303.1000000001</v>
      </c>
      <c r="K39" s="19">
        <f t="shared" ref="K39" si="5">H39-J39</f>
        <v>0</v>
      </c>
      <c r="L39" s="9">
        <f>IF(J39=H39,1,2-(J39-I39+K39)/(H39-I39))</f>
        <v>1</v>
      </c>
      <c r="M39" s="9">
        <f>SUM(G39/L39)</f>
        <v>1</v>
      </c>
      <c r="N39" s="9">
        <f>SUM(G39*100)</f>
        <v>100</v>
      </c>
    </row>
    <row r="40" spans="1:16" ht="15" customHeight="1" x14ac:dyDescent="0.25">
      <c r="A40" s="17"/>
      <c r="B40" s="73" t="s">
        <v>28</v>
      </c>
      <c r="C40" s="74"/>
      <c r="D40" s="9">
        <f>AVERAGE(N38:N39)</f>
        <v>100</v>
      </c>
      <c r="E40" s="19"/>
      <c r="F40" s="19"/>
      <c r="G40" s="19"/>
      <c r="H40" s="19"/>
      <c r="I40" s="19"/>
      <c r="J40" s="19"/>
      <c r="K40" s="19"/>
      <c r="L40" s="19"/>
      <c r="M40" s="19"/>
      <c r="N40" s="19"/>
    </row>
    <row r="41" spans="1:16" ht="34.5" customHeight="1" x14ac:dyDescent="0.25">
      <c r="A41" s="80" t="s">
        <v>126</v>
      </c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2"/>
    </row>
    <row r="42" spans="1:16" ht="96" x14ac:dyDescent="0.25">
      <c r="A42" s="17" t="s">
        <v>57</v>
      </c>
      <c r="B42" s="40" t="s">
        <v>56</v>
      </c>
      <c r="C42" s="13" t="s">
        <v>58</v>
      </c>
      <c r="D42" s="19" t="s">
        <v>41</v>
      </c>
      <c r="E42" s="19">
        <v>4.57</v>
      </c>
      <c r="F42" s="19">
        <v>4.57</v>
      </c>
      <c r="G42" s="9">
        <f>IF(E42&gt;F42,F42/E42,1)</f>
        <v>1</v>
      </c>
      <c r="H42" s="39">
        <v>155828.06</v>
      </c>
      <c r="I42" s="19">
        <v>0</v>
      </c>
      <c r="J42" s="39">
        <v>155828.06</v>
      </c>
      <c r="K42" s="39">
        <f>H42-J42</f>
        <v>0</v>
      </c>
      <c r="L42" s="9">
        <f>IF(J42=H42,1,2-(J42-I42+K42)/(H42-I42))</f>
        <v>1</v>
      </c>
      <c r="M42" s="9">
        <f>SUM(G42/L42)</f>
        <v>1</v>
      </c>
      <c r="N42" s="9">
        <f>SUM(G42*100)</f>
        <v>100</v>
      </c>
    </row>
    <row r="43" spans="1:16" ht="15" customHeight="1" x14ac:dyDescent="0.25">
      <c r="A43" s="17"/>
      <c r="B43" s="73" t="s">
        <v>31</v>
      </c>
      <c r="C43" s="74"/>
      <c r="D43" s="9">
        <f>AVERAGE(N42:N42)</f>
        <v>100</v>
      </c>
      <c r="E43" s="19"/>
      <c r="F43" s="19"/>
      <c r="G43" s="19"/>
      <c r="H43" s="19"/>
      <c r="I43" s="19"/>
      <c r="J43" s="19"/>
      <c r="K43" s="19"/>
      <c r="L43" s="19"/>
      <c r="M43" s="19"/>
      <c r="N43" s="19"/>
    </row>
    <row r="44" spans="1:16" ht="30.75" customHeight="1" x14ac:dyDescent="0.25">
      <c r="A44" s="109" t="s">
        <v>128</v>
      </c>
      <c r="B44" s="110"/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1"/>
    </row>
    <row r="45" spans="1:16" ht="135.75" customHeight="1" x14ac:dyDescent="0.25">
      <c r="A45" s="17" t="s">
        <v>105</v>
      </c>
      <c r="B45" s="50" t="s">
        <v>129</v>
      </c>
      <c r="C45" s="50" t="s">
        <v>130</v>
      </c>
      <c r="D45" s="9" t="s">
        <v>41</v>
      </c>
      <c r="E45" s="19">
        <v>24</v>
      </c>
      <c r="F45" s="19">
        <v>27</v>
      </c>
      <c r="G45" s="19">
        <f>IF(E45&gt;F45,F45/E45,1)</f>
        <v>1</v>
      </c>
      <c r="H45" s="39">
        <v>8000</v>
      </c>
      <c r="I45" s="39">
        <v>0</v>
      </c>
      <c r="J45" s="39">
        <v>8000</v>
      </c>
      <c r="K45" s="39">
        <f>H45-J45</f>
        <v>0</v>
      </c>
      <c r="L45" s="19">
        <f>IF(J45=H45,1,2-(J45-I45+K45)/(H45-I45))</f>
        <v>1</v>
      </c>
      <c r="M45" s="19">
        <f>SUM(G45/L45)</f>
        <v>1</v>
      </c>
      <c r="N45" s="54">
        <f>SUM(G45*100)</f>
        <v>100</v>
      </c>
    </row>
    <row r="46" spans="1:16" ht="15" customHeight="1" x14ac:dyDescent="0.25">
      <c r="A46" s="56"/>
      <c r="B46" s="57"/>
      <c r="C46" s="55" t="s">
        <v>40</v>
      </c>
      <c r="D46" s="9">
        <f>AVERAGE(N45:N45)</f>
        <v>100</v>
      </c>
      <c r="E46" s="19"/>
      <c r="F46" s="19"/>
      <c r="G46" s="19"/>
      <c r="H46" s="19"/>
      <c r="I46" s="19"/>
      <c r="J46" s="19"/>
      <c r="K46" s="53"/>
      <c r="L46" s="19"/>
      <c r="M46" s="19"/>
      <c r="N46" s="54"/>
    </row>
    <row r="47" spans="1:16" ht="27.75" customHeight="1" x14ac:dyDescent="0.25">
      <c r="A47" s="80" t="s">
        <v>131</v>
      </c>
      <c r="B47" s="81"/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2"/>
    </row>
    <row r="48" spans="1:16" ht="72" x14ac:dyDescent="0.25">
      <c r="A48" s="17" t="s">
        <v>153</v>
      </c>
      <c r="B48" s="40" t="s">
        <v>132</v>
      </c>
      <c r="C48" s="13" t="s">
        <v>133</v>
      </c>
      <c r="D48" s="18" t="s">
        <v>60</v>
      </c>
      <c r="E48" s="19">
        <v>98</v>
      </c>
      <c r="F48" s="19">
        <v>98</v>
      </c>
      <c r="G48" s="9">
        <v>1</v>
      </c>
      <c r="H48" s="39">
        <v>1758301.47</v>
      </c>
      <c r="I48" s="39">
        <v>0</v>
      </c>
      <c r="J48" s="58">
        <v>1758301.47</v>
      </c>
      <c r="K48" s="19">
        <f>H48-J48</f>
        <v>0</v>
      </c>
      <c r="L48" s="9">
        <v>1</v>
      </c>
      <c r="M48" s="9">
        <v>1</v>
      </c>
      <c r="N48" s="9">
        <v>100</v>
      </c>
      <c r="P48" s="44"/>
    </row>
    <row r="49" spans="1:15" ht="15" customHeight="1" x14ac:dyDescent="0.25">
      <c r="A49" s="17"/>
      <c r="B49" s="73" t="s">
        <v>61</v>
      </c>
      <c r="C49" s="74"/>
      <c r="D49" s="9">
        <v>100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5" ht="19.5" customHeight="1" x14ac:dyDescent="0.25">
      <c r="A50" s="17"/>
      <c r="B50" s="99" t="s">
        <v>32</v>
      </c>
      <c r="C50" s="99"/>
      <c r="D50" s="46">
        <f>AVERAGE(D22,D32,D36,D40,D43,D46,D49)</f>
        <v>100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7"/>
    </row>
    <row r="51" spans="1:15" x14ac:dyDescent="0.25">
      <c r="A51" s="25"/>
      <c r="B51" s="26"/>
      <c r="C51" s="26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7"/>
    </row>
    <row r="52" spans="1:15" ht="6.75" customHeight="1" x14ac:dyDescent="0.25">
      <c r="A52" s="25"/>
      <c r="B52" s="26"/>
      <c r="C52" s="26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7"/>
    </row>
    <row r="53" spans="1:15" ht="31.5" customHeight="1" x14ac:dyDescent="0.25">
      <c r="A53" s="86" t="s">
        <v>88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8"/>
      <c r="O53" s="7"/>
    </row>
    <row r="54" spans="1:15" ht="29.25" customHeight="1" x14ac:dyDescent="0.25">
      <c r="A54" s="86" t="s">
        <v>62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8"/>
      <c r="O54" s="7"/>
    </row>
    <row r="55" spans="1:15" ht="33" customHeight="1" x14ac:dyDescent="0.25">
      <c r="A55" s="100" t="s">
        <v>63</v>
      </c>
      <c r="B55" s="101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2"/>
      <c r="O55" s="7"/>
    </row>
    <row r="56" spans="1:15" ht="49.5" customHeight="1" x14ac:dyDescent="0.25">
      <c r="A56" s="17" t="s">
        <v>17</v>
      </c>
      <c r="B56" s="40" t="s">
        <v>134</v>
      </c>
      <c r="C56" s="24" t="s">
        <v>64</v>
      </c>
      <c r="D56" s="19" t="s">
        <v>41</v>
      </c>
      <c r="E56" s="19">
        <v>29.7</v>
      </c>
      <c r="F56" s="19">
        <v>29.7</v>
      </c>
      <c r="G56" s="9">
        <f>IF(E56&gt;F56,F56/E56,1)</f>
        <v>1</v>
      </c>
      <c r="H56" s="58">
        <v>128693673.53</v>
      </c>
      <c r="I56" s="49">
        <v>4611799.49</v>
      </c>
      <c r="J56" s="58">
        <v>127743247.72</v>
      </c>
      <c r="K56" s="49">
        <v>2692859.71</v>
      </c>
      <c r="L56" s="59">
        <v>1</v>
      </c>
      <c r="M56" s="59">
        <v>1</v>
      </c>
      <c r="N56" s="9">
        <f>SUM(G56*100)</f>
        <v>100</v>
      </c>
      <c r="O56" s="7"/>
    </row>
    <row r="57" spans="1:15" ht="111.75" customHeight="1" x14ac:dyDescent="0.25">
      <c r="A57" s="17" t="s">
        <v>18</v>
      </c>
      <c r="B57" s="40" t="s">
        <v>135</v>
      </c>
      <c r="C57" s="40" t="s">
        <v>65</v>
      </c>
      <c r="D57" s="19" t="s">
        <v>41</v>
      </c>
      <c r="E57" s="19">
        <v>100</v>
      </c>
      <c r="F57" s="19">
        <v>100</v>
      </c>
      <c r="G57" s="9">
        <f t="shared" ref="G57:G59" si="6">IF(E57&gt;F57,F57/E57,1)</f>
        <v>1</v>
      </c>
      <c r="H57" s="39">
        <v>557253</v>
      </c>
      <c r="I57" s="49">
        <v>45913.599999999999</v>
      </c>
      <c r="J57" s="58">
        <v>370574.69</v>
      </c>
      <c r="K57" s="58">
        <v>25592.9</v>
      </c>
      <c r="L57" s="46">
        <f>IF(J57=H57,1,(J57-I57+K57)/(H57-I57))</f>
        <v>0.68497360070434632</v>
      </c>
      <c r="M57" s="46">
        <f>SUM(G57/L57)</f>
        <v>1.4599102782526474</v>
      </c>
      <c r="N57" s="9">
        <f t="shared" ref="N57:N59" si="7">SUM(G57*100)</f>
        <v>100</v>
      </c>
      <c r="O57" s="7"/>
    </row>
    <row r="58" spans="1:15" ht="79.5" customHeight="1" x14ac:dyDescent="0.25">
      <c r="A58" s="107" t="s">
        <v>34</v>
      </c>
      <c r="B58" s="68" t="s">
        <v>136</v>
      </c>
      <c r="C58" s="40" t="s">
        <v>66</v>
      </c>
      <c r="D58" s="19" t="s">
        <v>41</v>
      </c>
      <c r="E58" s="19">
        <v>88</v>
      </c>
      <c r="F58" s="19">
        <v>89.6</v>
      </c>
      <c r="G58" s="9">
        <f t="shared" si="6"/>
        <v>1</v>
      </c>
      <c r="H58" s="119">
        <v>73285566.769999996</v>
      </c>
      <c r="I58" s="118">
        <v>4082404.15</v>
      </c>
      <c r="J58" s="119">
        <v>73225065.969999999</v>
      </c>
      <c r="K58" s="119">
        <v>4041285.36</v>
      </c>
      <c r="L58" s="123">
        <v>1</v>
      </c>
      <c r="M58" s="123">
        <f>SUM(G58/L58)</f>
        <v>1</v>
      </c>
      <c r="N58" s="115">
        <f t="shared" si="7"/>
        <v>100</v>
      </c>
      <c r="O58" s="7"/>
    </row>
    <row r="59" spans="1:15" ht="92.25" customHeight="1" x14ac:dyDescent="0.25">
      <c r="A59" s="108"/>
      <c r="B59" s="69"/>
      <c r="C59" s="40" t="s">
        <v>67</v>
      </c>
      <c r="D59" s="19" t="s">
        <v>41</v>
      </c>
      <c r="E59" s="19">
        <v>100</v>
      </c>
      <c r="F59" s="19">
        <v>100</v>
      </c>
      <c r="G59" s="9">
        <f t="shared" si="6"/>
        <v>1</v>
      </c>
      <c r="H59" s="122"/>
      <c r="I59" s="121"/>
      <c r="J59" s="122"/>
      <c r="K59" s="121"/>
      <c r="L59" s="124"/>
      <c r="M59" s="124"/>
      <c r="N59" s="116"/>
      <c r="O59" s="7"/>
    </row>
    <row r="60" spans="1:15" ht="92.25" customHeight="1" x14ac:dyDescent="0.25">
      <c r="A60" s="107" t="s">
        <v>35</v>
      </c>
      <c r="B60" s="68" t="s">
        <v>138</v>
      </c>
      <c r="C60" s="40" t="s">
        <v>66</v>
      </c>
      <c r="D60" s="19" t="s">
        <v>41</v>
      </c>
      <c r="E60" s="19">
        <v>88</v>
      </c>
      <c r="F60" s="19">
        <v>89.6</v>
      </c>
      <c r="G60" s="9">
        <f t="shared" ref="G60:G61" si="8">IF(E60&gt;F60,F60/E60,1)</f>
        <v>1</v>
      </c>
      <c r="H60" s="119">
        <v>353599841.56</v>
      </c>
      <c r="I60" s="118">
        <v>19167380.539999999</v>
      </c>
      <c r="J60" s="119">
        <v>353056318.56</v>
      </c>
      <c r="K60" s="119">
        <v>16923531.16</v>
      </c>
      <c r="L60" s="123">
        <v>1</v>
      </c>
      <c r="M60" s="123">
        <f>SUM(G60/L60)</f>
        <v>1</v>
      </c>
      <c r="N60" s="115">
        <f t="shared" ref="N60:N61" si="9">SUM(G60*100)</f>
        <v>100</v>
      </c>
      <c r="O60" s="7"/>
    </row>
    <row r="61" spans="1:15" ht="92.25" customHeight="1" x14ac:dyDescent="0.25">
      <c r="A61" s="108"/>
      <c r="B61" s="69"/>
      <c r="C61" s="40" t="s">
        <v>67</v>
      </c>
      <c r="D61" s="19" t="s">
        <v>41</v>
      </c>
      <c r="E61" s="19">
        <v>100</v>
      </c>
      <c r="F61" s="19">
        <v>100</v>
      </c>
      <c r="G61" s="9">
        <f t="shared" si="8"/>
        <v>1</v>
      </c>
      <c r="H61" s="122"/>
      <c r="I61" s="121"/>
      <c r="J61" s="122"/>
      <c r="K61" s="121"/>
      <c r="L61" s="124"/>
      <c r="M61" s="124"/>
      <c r="N61" s="116"/>
      <c r="O61" s="7"/>
    </row>
    <row r="62" spans="1:15" ht="72.75" customHeight="1" x14ac:dyDescent="0.25">
      <c r="A62" s="107" t="s">
        <v>154</v>
      </c>
      <c r="B62" s="68" t="s">
        <v>137</v>
      </c>
      <c r="C62" s="24" t="s">
        <v>68</v>
      </c>
      <c r="D62" s="19" t="s">
        <v>41</v>
      </c>
      <c r="E62" s="19">
        <v>92</v>
      </c>
      <c r="F62" s="19">
        <v>92</v>
      </c>
      <c r="G62" s="9">
        <f>IF(E62&gt;F62,F62/E62,1)</f>
        <v>1</v>
      </c>
      <c r="H62" s="117">
        <v>44202906</v>
      </c>
      <c r="I62" s="118">
        <v>2296627.98</v>
      </c>
      <c r="J62" s="118">
        <v>44127473.310000002</v>
      </c>
      <c r="K62" s="119">
        <v>2905891.38</v>
      </c>
      <c r="L62" s="123">
        <v>1</v>
      </c>
      <c r="M62" s="123">
        <f>SUM(G62/L62)</f>
        <v>1</v>
      </c>
      <c r="N62" s="115">
        <f>SUM(G62*100)</f>
        <v>100</v>
      </c>
      <c r="O62" s="7"/>
    </row>
    <row r="63" spans="1:15" ht="84" x14ac:dyDescent="0.25">
      <c r="A63" s="108"/>
      <c r="B63" s="69"/>
      <c r="C63" s="40" t="s">
        <v>89</v>
      </c>
      <c r="D63" s="19" t="s">
        <v>41</v>
      </c>
      <c r="E63" s="19">
        <v>100</v>
      </c>
      <c r="F63" s="19">
        <v>100</v>
      </c>
      <c r="G63" s="9">
        <f>IF(E63&gt;F63,F63/E63,1)</f>
        <v>1</v>
      </c>
      <c r="H63" s="120"/>
      <c r="I63" s="121"/>
      <c r="J63" s="121"/>
      <c r="K63" s="122"/>
      <c r="L63" s="124"/>
      <c r="M63" s="124"/>
      <c r="N63" s="116"/>
      <c r="O63" s="7"/>
    </row>
    <row r="64" spans="1:15" x14ac:dyDescent="0.25">
      <c r="A64" s="19"/>
      <c r="B64" s="103" t="s">
        <v>33</v>
      </c>
      <c r="C64" s="103"/>
      <c r="D64" s="9">
        <f>AVERAGE(N56:N63)</f>
        <v>100</v>
      </c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7"/>
    </row>
    <row r="65" spans="1:19" ht="24" customHeight="1" x14ac:dyDescent="0.25">
      <c r="A65" s="112" t="s">
        <v>69</v>
      </c>
      <c r="B65" s="113"/>
      <c r="C65" s="113"/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4"/>
      <c r="O65" s="7"/>
    </row>
    <row r="66" spans="1:19" ht="98.25" customHeight="1" x14ac:dyDescent="0.25">
      <c r="A66" s="17" t="s">
        <v>20</v>
      </c>
      <c r="B66" s="40" t="s">
        <v>139</v>
      </c>
      <c r="C66" s="40" t="s">
        <v>76</v>
      </c>
      <c r="D66" s="19" t="s">
        <v>41</v>
      </c>
      <c r="E66" s="19">
        <v>80</v>
      </c>
      <c r="F66" s="19">
        <v>60</v>
      </c>
      <c r="G66" s="46">
        <f t="shared" ref="G66:G68" si="10">IF(E66&gt;F66,F66/E66,1)</f>
        <v>0.75</v>
      </c>
      <c r="H66" s="39">
        <v>6579387</v>
      </c>
      <c r="I66" s="19">
        <v>0</v>
      </c>
      <c r="J66" s="58">
        <v>6249047.4400000004</v>
      </c>
      <c r="K66" s="58">
        <v>0</v>
      </c>
      <c r="L66" s="46">
        <f>IF(J66=H66,1,(J66-I66+K66)/(H66-I66))</f>
        <v>0.94979174199663285</v>
      </c>
      <c r="M66" s="46">
        <f t="shared" ref="M66:M68" si="11">SUM(G66/L66)</f>
        <v>0.78964678975136726</v>
      </c>
      <c r="N66" s="9">
        <f t="shared" ref="N66:N68" si="12">SUM(G66*100)</f>
        <v>75</v>
      </c>
      <c r="O66" s="7"/>
    </row>
    <row r="67" spans="1:19" ht="105.75" customHeight="1" x14ac:dyDescent="0.25">
      <c r="A67" s="17" t="s">
        <v>38</v>
      </c>
      <c r="B67" s="40" t="s">
        <v>140</v>
      </c>
      <c r="C67" s="40" t="s">
        <v>76</v>
      </c>
      <c r="D67" s="19" t="s">
        <v>41</v>
      </c>
      <c r="E67" s="19">
        <v>80</v>
      </c>
      <c r="F67" s="19">
        <v>60</v>
      </c>
      <c r="G67" s="46">
        <f t="shared" si="10"/>
        <v>0.75</v>
      </c>
      <c r="H67" s="39">
        <v>1170229</v>
      </c>
      <c r="I67" s="19">
        <v>0</v>
      </c>
      <c r="J67" s="58">
        <v>1016869.65</v>
      </c>
      <c r="K67" s="58">
        <v>0</v>
      </c>
      <c r="L67" s="46">
        <v>1</v>
      </c>
      <c r="M67" s="46">
        <f t="shared" si="11"/>
        <v>0.75</v>
      </c>
      <c r="N67" s="9">
        <f t="shared" si="12"/>
        <v>75</v>
      </c>
      <c r="O67" s="7"/>
    </row>
    <row r="68" spans="1:19" ht="99" customHeight="1" x14ac:dyDescent="0.25">
      <c r="A68" s="17" t="s">
        <v>39</v>
      </c>
      <c r="B68" s="40" t="s">
        <v>141</v>
      </c>
      <c r="C68" s="40" t="s">
        <v>76</v>
      </c>
      <c r="D68" s="19" t="s">
        <v>41</v>
      </c>
      <c r="E68" s="19">
        <v>80</v>
      </c>
      <c r="F68" s="19">
        <v>60</v>
      </c>
      <c r="G68" s="46">
        <f t="shared" si="10"/>
        <v>0.75</v>
      </c>
      <c r="H68" s="39">
        <v>1639542</v>
      </c>
      <c r="I68" s="19">
        <v>0</v>
      </c>
      <c r="J68" s="58">
        <v>1542608.56</v>
      </c>
      <c r="K68" s="58">
        <v>0</v>
      </c>
      <c r="L68" s="46">
        <v>1</v>
      </c>
      <c r="M68" s="46">
        <f t="shared" si="11"/>
        <v>0.75</v>
      </c>
      <c r="N68" s="9">
        <f t="shared" si="12"/>
        <v>75</v>
      </c>
      <c r="O68" s="7"/>
    </row>
    <row r="69" spans="1:19" x14ac:dyDescent="0.25">
      <c r="A69" s="19"/>
      <c r="B69" s="103" t="s">
        <v>21</v>
      </c>
      <c r="C69" s="103"/>
      <c r="D69" s="9">
        <f>AVERAGE(N66:N68)</f>
        <v>75</v>
      </c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7"/>
    </row>
    <row r="70" spans="1:19" ht="24" customHeight="1" x14ac:dyDescent="0.25">
      <c r="A70" s="112" t="s">
        <v>70</v>
      </c>
      <c r="B70" s="113"/>
      <c r="C70" s="113"/>
      <c r="D70" s="113"/>
      <c r="E70" s="113"/>
      <c r="F70" s="113"/>
      <c r="G70" s="113"/>
      <c r="H70" s="113"/>
      <c r="I70" s="113"/>
      <c r="J70" s="113"/>
      <c r="K70" s="113"/>
      <c r="L70" s="113"/>
      <c r="M70" s="113"/>
      <c r="N70" s="114"/>
      <c r="O70" s="7"/>
    </row>
    <row r="71" spans="1:19" ht="96.75" x14ac:dyDescent="0.25">
      <c r="A71" s="17" t="s">
        <v>22</v>
      </c>
      <c r="B71" s="24" t="s">
        <v>142</v>
      </c>
      <c r="C71" s="24" t="s">
        <v>77</v>
      </c>
      <c r="D71" s="19" t="s">
        <v>41</v>
      </c>
      <c r="E71" s="19">
        <v>100</v>
      </c>
      <c r="F71" s="19">
        <v>100</v>
      </c>
      <c r="G71" s="9">
        <f t="shared" ref="G71:G72" si="13">IF(E71&gt;F71,F71/E71,1)</f>
        <v>1</v>
      </c>
      <c r="H71" s="19">
        <v>7100432.0199999996</v>
      </c>
      <c r="I71" s="19">
        <v>500</v>
      </c>
      <c r="J71" s="49">
        <v>7100432.0199999996</v>
      </c>
      <c r="K71" s="19">
        <f>H71-J71</f>
        <v>0</v>
      </c>
      <c r="L71" s="9">
        <f>IF(J71=H71,1,(J71-I71+K71)/(H71-I71))</f>
        <v>1</v>
      </c>
      <c r="M71" s="9">
        <f t="shared" ref="M71:M72" si="14">SUM(G71/L71)</f>
        <v>1</v>
      </c>
      <c r="N71" s="9">
        <f t="shared" ref="N71:N72" si="15">SUM(G71*100)</f>
        <v>100</v>
      </c>
      <c r="O71" s="7"/>
    </row>
    <row r="72" spans="1:19" ht="60.75" x14ac:dyDescent="0.25">
      <c r="A72" s="17" t="s">
        <v>23</v>
      </c>
      <c r="B72" s="24" t="s">
        <v>143</v>
      </c>
      <c r="C72" s="24" t="s">
        <v>78</v>
      </c>
      <c r="D72" s="19" t="s">
        <v>41</v>
      </c>
      <c r="E72" s="19">
        <v>100</v>
      </c>
      <c r="F72" s="19">
        <v>100</v>
      </c>
      <c r="G72" s="9">
        <f t="shared" si="13"/>
        <v>1</v>
      </c>
      <c r="H72" s="39">
        <v>2615527</v>
      </c>
      <c r="I72" s="19">
        <v>117515.58</v>
      </c>
      <c r="J72" s="58">
        <v>2615527</v>
      </c>
      <c r="K72" s="19">
        <v>152122.51</v>
      </c>
      <c r="L72" s="9">
        <f>IF(J72=H72,1,(J72-I72+K72)/(H72-I72))</f>
        <v>1</v>
      </c>
      <c r="M72" s="9">
        <f t="shared" si="14"/>
        <v>1</v>
      </c>
      <c r="N72" s="9">
        <f t="shared" si="15"/>
        <v>100</v>
      </c>
      <c r="O72" s="7"/>
    </row>
    <row r="73" spans="1:19" x14ac:dyDescent="0.25">
      <c r="A73" s="19"/>
      <c r="B73" s="103" t="s">
        <v>24</v>
      </c>
      <c r="C73" s="103"/>
      <c r="D73" s="9">
        <f>AVERAGE(N71:N72)</f>
        <v>100</v>
      </c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7"/>
      <c r="S73" s="44"/>
    </row>
    <row r="74" spans="1:19" ht="24" customHeight="1" x14ac:dyDescent="0.25">
      <c r="A74" s="104" t="s">
        <v>71</v>
      </c>
      <c r="B74" s="105"/>
      <c r="C74" s="105"/>
      <c r="D74" s="105"/>
      <c r="E74" s="105"/>
      <c r="F74" s="105"/>
      <c r="G74" s="105"/>
      <c r="H74" s="105"/>
      <c r="I74" s="105"/>
      <c r="J74" s="105"/>
      <c r="K74" s="105"/>
      <c r="L74" s="105"/>
      <c r="M74" s="105"/>
      <c r="N74" s="106"/>
      <c r="O74" s="7"/>
    </row>
    <row r="75" spans="1:19" ht="117.75" customHeight="1" x14ac:dyDescent="0.25">
      <c r="A75" s="17" t="s">
        <v>25</v>
      </c>
      <c r="B75" s="40" t="s">
        <v>72</v>
      </c>
      <c r="C75" s="40" t="s">
        <v>79</v>
      </c>
      <c r="D75" s="19" t="s">
        <v>41</v>
      </c>
      <c r="E75" s="19">
        <v>100</v>
      </c>
      <c r="F75" s="19">
        <v>100</v>
      </c>
      <c r="G75" s="9">
        <f t="shared" ref="G75:G77" si="16">IF(E75&gt;F75,F75/E75,1)</f>
        <v>1</v>
      </c>
      <c r="H75" s="19">
        <v>2003024.03</v>
      </c>
      <c r="I75" s="19">
        <v>42882.16</v>
      </c>
      <c r="J75" s="49">
        <v>2003024.03</v>
      </c>
      <c r="K75" s="19">
        <v>173918.05</v>
      </c>
      <c r="L75" s="9">
        <f>IF(J75=H75,1,(J75-I75+K75)/(H75-I75))</f>
        <v>1</v>
      </c>
      <c r="M75" s="9">
        <f t="shared" ref="M75:M76" si="17">SUM(G75/L75)</f>
        <v>1</v>
      </c>
      <c r="N75" s="9">
        <f t="shared" ref="N75:N76" si="18">SUM(G75*100)</f>
        <v>100</v>
      </c>
      <c r="O75" s="7"/>
    </row>
    <row r="76" spans="1:19" ht="108" x14ac:dyDescent="0.25">
      <c r="A76" s="17" t="s">
        <v>26</v>
      </c>
      <c r="B76" s="40" t="s">
        <v>73</v>
      </c>
      <c r="C76" s="40" t="s">
        <v>79</v>
      </c>
      <c r="D76" s="19" t="s">
        <v>41</v>
      </c>
      <c r="E76" s="19">
        <v>100</v>
      </c>
      <c r="F76" s="19">
        <v>100</v>
      </c>
      <c r="G76" s="9">
        <f t="shared" si="16"/>
        <v>1</v>
      </c>
      <c r="H76" s="19">
        <v>18815571.300000001</v>
      </c>
      <c r="I76" s="19">
        <v>1036454.91</v>
      </c>
      <c r="J76" s="49">
        <v>18815571.300000001</v>
      </c>
      <c r="K76" s="19">
        <v>883577.26</v>
      </c>
      <c r="L76" s="9">
        <f t="shared" ref="L76:L77" si="19">IF(J76=H76,1,(J76-I76+K76)/(H76-I76))</f>
        <v>1</v>
      </c>
      <c r="M76" s="9">
        <f t="shared" si="17"/>
        <v>1</v>
      </c>
      <c r="N76" s="9">
        <f t="shared" si="18"/>
        <v>100</v>
      </c>
      <c r="O76" s="7"/>
    </row>
    <row r="77" spans="1:19" ht="108" x14ac:dyDescent="0.25">
      <c r="A77" s="17" t="s">
        <v>75</v>
      </c>
      <c r="B77" s="40" t="s">
        <v>74</v>
      </c>
      <c r="C77" s="40" t="s">
        <v>79</v>
      </c>
      <c r="D77" s="19" t="s">
        <v>41</v>
      </c>
      <c r="E77" s="19">
        <v>100</v>
      </c>
      <c r="F77" s="19">
        <v>100</v>
      </c>
      <c r="G77" s="9">
        <f t="shared" si="16"/>
        <v>1</v>
      </c>
      <c r="H77" s="19">
        <v>35923810.93</v>
      </c>
      <c r="I77" s="19">
        <v>935045.84</v>
      </c>
      <c r="J77" s="49">
        <v>35923810.93</v>
      </c>
      <c r="K77" s="19">
        <v>858989.8</v>
      </c>
      <c r="L77" s="9">
        <f>IF(J77=H77,1,(J77-I77+K77)/(H77-I77))</f>
        <v>1</v>
      </c>
      <c r="M77" s="132">
        <f>SUM(G77/L77)</f>
        <v>1</v>
      </c>
      <c r="N77" s="9">
        <f>SUM(G77*100)</f>
        <v>100</v>
      </c>
      <c r="O77" s="7"/>
    </row>
    <row r="78" spans="1:19" x14ac:dyDescent="0.25">
      <c r="A78" s="19"/>
      <c r="B78" s="103" t="s">
        <v>27</v>
      </c>
      <c r="C78" s="103"/>
      <c r="D78" s="9">
        <f>AVERAGE(N75:N77)</f>
        <v>100</v>
      </c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7"/>
    </row>
    <row r="79" spans="1:19" ht="30" customHeight="1" x14ac:dyDescent="0.25">
      <c r="A79" s="60" t="s">
        <v>98</v>
      </c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2"/>
      <c r="O79" s="7"/>
    </row>
    <row r="80" spans="1:19" ht="72" x14ac:dyDescent="0.25">
      <c r="A80" s="17" t="s">
        <v>29</v>
      </c>
      <c r="B80" s="50" t="s">
        <v>106</v>
      </c>
      <c r="C80" s="50" t="s">
        <v>102</v>
      </c>
      <c r="D80" s="51" t="s">
        <v>104</v>
      </c>
      <c r="E80" s="19">
        <v>1580</v>
      </c>
      <c r="F80" s="19">
        <v>1786</v>
      </c>
      <c r="G80" s="19">
        <v>1</v>
      </c>
      <c r="H80" s="19">
        <v>2441675.69</v>
      </c>
      <c r="I80" s="19">
        <v>0</v>
      </c>
      <c r="J80" s="19">
        <v>2438325.69</v>
      </c>
      <c r="K80" s="19">
        <v>0</v>
      </c>
      <c r="L80" s="125">
        <f>IF(J80=H80,1,(J80-I80+K80)/(H80-I80))</f>
        <v>0.99862799141846725</v>
      </c>
      <c r="M80" s="125">
        <f>SUM(G80/L80)</f>
        <v>1.0013738935753083</v>
      </c>
      <c r="N80" s="19">
        <f>SUM(G80*100)</f>
        <v>100</v>
      </c>
      <c r="O80" s="7"/>
    </row>
    <row r="81" spans="1:18" ht="192" x14ac:dyDescent="0.25">
      <c r="A81" s="17" t="s">
        <v>30</v>
      </c>
      <c r="B81" s="50" t="s">
        <v>103</v>
      </c>
      <c r="C81" s="50" t="s">
        <v>102</v>
      </c>
      <c r="D81" s="51" t="s">
        <v>104</v>
      </c>
      <c r="E81" s="19">
        <v>1580</v>
      </c>
      <c r="F81" s="19">
        <v>1786</v>
      </c>
      <c r="G81" s="19">
        <v>1</v>
      </c>
      <c r="H81" s="19">
        <v>12431589.890000001</v>
      </c>
      <c r="I81" s="19">
        <v>0</v>
      </c>
      <c r="J81" s="19">
        <v>12431589.890000001</v>
      </c>
      <c r="K81" s="19">
        <f t="shared" ref="K81" si="20">H81-J81</f>
        <v>0</v>
      </c>
      <c r="L81" s="125">
        <f>IF(J81=H81,1,(J81-I81+K81)/(H81-I81))</f>
        <v>1</v>
      </c>
      <c r="M81" s="125">
        <f>SUM(G81/L81)</f>
        <v>1</v>
      </c>
      <c r="N81" s="19">
        <f t="shared" ref="N81" si="21">SUM(G81*100)</f>
        <v>100</v>
      </c>
      <c r="O81" s="7"/>
    </row>
    <row r="82" spans="1:18" x14ac:dyDescent="0.25">
      <c r="A82" s="63" t="s">
        <v>28</v>
      </c>
      <c r="B82" s="64"/>
      <c r="C82" s="65"/>
      <c r="D82" s="9">
        <f>AVERAGE(N80:N81)</f>
        <v>100</v>
      </c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7"/>
    </row>
    <row r="83" spans="1:18" ht="28.5" customHeight="1" x14ac:dyDescent="0.25">
      <c r="A83" s="60" t="s">
        <v>144</v>
      </c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2"/>
      <c r="O83" s="7"/>
    </row>
    <row r="84" spans="1:18" ht="120" x14ac:dyDescent="0.25">
      <c r="A84" s="17" t="s">
        <v>57</v>
      </c>
      <c r="B84" s="50" t="s">
        <v>145</v>
      </c>
      <c r="C84" s="50" t="s">
        <v>59</v>
      </c>
      <c r="D84" s="51" t="s">
        <v>104</v>
      </c>
      <c r="E84" s="19">
        <v>1161</v>
      </c>
      <c r="F84" s="19">
        <v>1161</v>
      </c>
      <c r="G84" s="19">
        <v>1</v>
      </c>
      <c r="H84" s="19">
        <v>6482245.7000000002</v>
      </c>
      <c r="I84" s="19">
        <v>0</v>
      </c>
      <c r="J84" s="19">
        <v>6482245.7000000002</v>
      </c>
      <c r="K84" s="19">
        <f>H84-J84</f>
        <v>0</v>
      </c>
      <c r="L84" s="19">
        <f>IF(J84=H84,1,(J84-I84+K84)/(H84-I84))</f>
        <v>1</v>
      </c>
      <c r="M84" s="19">
        <f>SUM(G84/L84)</f>
        <v>1</v>
      </c>
      <c r="N84" s="19">
        <f>SUM(G84*100)</f>
        <v>100</v>
      </c>
      <c r="O84" s="7"/>
    </row>
    <row r="85" spans="1:18" x14ac:dyDescent="0.25">
      <c r="A85" s="63" t="s">
        <v>31</v>
      </c>
      <c r="B85" s="64"/>
      <c r="C85" s="65"/>
      <c r="D85" s="9">
        <f>AVERAGE(N84)</f>
        <v>100</v>
      </c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7"/>
    </row>
    <row r="86" spans="1:18" x14ac:dyDescent="0.25">
      <c r="A86" s="19"/>
      <c r="B86" s="99" t="s">
        <v>36</v>
      </c>
      <c r="C86" s="99"/>
      <c r="D86" s="46">
        <f>AVERAGE(D64,D69,D73,D78,D82,D85)</f>
        <v>95.833333333333329</v>
      </c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7"/>
    </row>
    <row r="87" spans="1:18" x14ac:dyDescent="0.25">
      <c r="A87" s="45"/>
      <c r="B87" s="31"/>
      <c r="C87" s="31"/>
      <c r="D87" s="42"/>
      <c r="E87" s="43"/>
      <c r="F87" s="43"/>
      <c r="G87" s="43"/>
      <c r="H87" s="43"/>
      <c r="I87" s="43"/>
      <c r="J87" s="43"/>
      <c r="K87" s="43"/>
      <c r="L87" s="43"/>
      <c r="M87" s="43"/>
      <c r="N87" s="33"/>
      <c r="O87" s="7"/>
    </row>
    <row r="88" spans="1:18" ht="15" customHeight="1" x14ac:dyDescent="0.25">
      <c r="A88" s="86" t="s">
        <v>80</v>
      </c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8"/>
      <c r="O88" s="7"/>
    </row>
    <row r="89" spans="1:18" ht="44.25" customHeight="1" x14ac:dyDescent="0.25">
      <c r="A89" s="86" t="s">
        <v>81</v>
      </c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8"/>
      <c r="O89" s="7"/>
    </row>
    <row r="90" spans="1:18" ht="32.25" customHeight="1" x14ac:dyDescent="0.25">
      <c r="A90" s="100" t="s">
        <v>82</v>
      </c>
      <c r="B90" s="101"/>
      <c r="C90" s="101"/>
      <c r="D90" s="101"/>
      <c r="E90" s="101"/>
      <c r="F90" s="101"/>
      <c r="G90" s="101"/>
      <c r="H90" s="101"/>
      <c r="I90" s="101"/>
      <c r="J90" s="101"/>
      <c r="K90" s="101"/>
      <c r="L90" s="101"/>
      <c r="M90" s="101"/>
      <c r="N90" s="102"/>
      <c r="O90" s="7"/>
    </row>
    <row r="91" spans="1:18" ht="78.75" customHeight="1" x14ac:dyDescent="0.25">
      <c r="A91" s="17" t="s">
        <v>17</v>
      </c>
      <c r="B91" s="40" t="s">
        <v>146</v>
      </c>
      <c r="C91" s="47" t="s">
        <v>147</v>
      </c>
      <c r="D91" s="19" t="s">
        <v>41</v>
      </c>
      <c r="E91" s="19">
        <v>61</v>
      </c>
      <c r="F91" s="19">
        <v>61</v>
      </c>
      <c r="G91" s="46">
        <f t="shared" ref="G91" si="22">IF(E91&gt;F91,F91/E91,1)</f>
        <v>1</v>
      </c>
      <c r="H91" s="19">
        <v>17417.2</v>
      </c>
      <c r="I91" s="19">
        <v>0</v>
      </c>
      <c r="J91" s="19">
        <v>17417.2</v>
      </c>
      <c r="K91" s="19">
        <v>0</v>
      </c>
      <c r="L91" s="9">
        <f>IF(J91=H91,1,(J91-I91+K91)/(H91-I91))</f>
        <v>1</v>
      </c>
      <c r="M91" s="9">
        <f t="shared" ref="M91" si="23">SUM(G91/L91)</f>
        <v>1</v>
      </c>
      <c r="N91" s="59">
        <f t="shared" ref="N91" si="24">SUM(G91*100)</f>
        <v>100</v>
      </c>
      <c r="O91" s="7"/>
    </row>
    <row r="92" spans="1:18" ht="72" x14ac:dyDescent="0.25">
      <c r="A92" s="17" t="s">
        <v>18</v>
      </c>
      <c r="B92" s="40" t="s">
        <v>148</v>
      </c>
      <c r="C92" s="47" t="s">
        <v>83</v>
      </c>
      <c r="D92" s="19" t="s">
        <v>41</v>
      </c>
      <c r="E92" s="19">
        <v>100</v>
      </c>
      <c r="F92" s="19">
        <v>100</v>
      </c>
      <c r="G92" s="46">
        <f t="shared" ref="G92:G95" si="25">IF(E92&gt;F92,F92/E92,1)</f>
        <v>1</v>
      </c>
      <c r="H92" s="19">
        <v>542642.61</v>
      </c>
      <c r="I92" s="19">
        <v>0</v>
      </c>
      <c r="J92" s="19">
        <v>542642.61</v>
      </c>
      <c r="K92" s="19">
        <v>0</v>
      </c>
      <c r="L92" s="9">
        <f>IF(J92=H92,1,(J92-I92+K92)/(H92-I92))</f>
        <v>1</v>
      </c>
      <c r="M92" s="9">
        <f t="shared" ref="M92:M95" si="26">SUM(G92/L92)</f>
        <v>1</v>
      </c>
      <c r="N92" s="59">
        <f t="shared" ref="N92:N95" si="27">SUM(G92*100)</f>
        <v>100</v>
      </c>
      <c r="O92" s="7"/>
    </row>
    <row r="93" spans="1:18" ht="24" x14ac:dyDescent="0.25">
      <c r="A93" s="66" t="s">
        <v>34</v>
      </c>
      <c r="B93" s="68" t="s">
        <v>149</v>
      </c>
      <c r="C93" s="28" t="s">
        <v>85</v>
      </c>
      <c r="D93" s="19" t="s">
        <v>41</v>
      </c>
      <c r="E93" s="19">
        <v>100</v>
      </c>
      <c r="F93" s="19">
        <v>100</v>
      </c>
      <c r="G93" s="46">
        <f t="shared" si="25"/>
        <v>1</v>
      </c>
      <c r="H93" s="126">
        <v>3420762.74</v>
      </c>
      <c r="I93" s="126">
        <v>121242.98</v>
      </c>
      <c r="J93" s="126">
        <v>3419792.37</v>
      </c>
      <c r="K93" s="126">
        <v>38625.629999999997</v>
      </c>
      <c r="L93" s="127">
        <v>1</v>
      </c>
      <c r="M93" s="127">
        <f t="shared" si="26"/>
        <v>1</v>
      </c>
      <c r="N93" s="128">
        <f t="shared" si="27"/>
        <v>100</v>
      </c>
      <c r="O93" s="7"/>
    </row>
    <row r="94" spans="1:18" ht="48" x14ac:dyDescent="0.25">
      <c r="A94" s="67"/>
      <c r="B94" s="69"/>
      <c r="C94" s="47" t="s">
        <v>84</v>
      </c>
      <c r="D94" s="19" t="s">
        <v>41</v>
      </c>
      <c r="E94" s="19">
        <v>57</v>
      </c>
      <c r="F94" s="19">
        <v>57</v>
      </c>
      <c r="G94" s="46">
        <f t="shared" si="25"/>
        <v>1</v>
      </c>
      <c r="H94" s="129"/>
      <c r="I94" s="129"/>
      <c r="J94" s="129"/>
      <c r="K94" s="129"/>
      <c r="L94" s="130"/>
      <c r="M94" s="130"/>
      <c r="N94" s="131"/>
      <c r="O94" s="7"/>
    </row>
    <row r="95" spans="1:18" ht="72" x14ac:dyDescent="0.25">
      <c r="A95" s="17" t="s">
        <v>35</v>
      </c>
      <c r="B95" s="40" t="s">
        <v>150</v>
      </c>
      <c r="C95" s="47" t="s">
        <v>152</v>
      </c>
      <c r="D95" s="18" t="s">
        <v>60</v>
      </c>
      <c r="E95" s="19">
        <v>1538</v>
      </c>
      <c r="F95" s="19">
        <v>1538</v>
      </c>
      <c r="G95" s="9">
        <f t="shared" si="25"/>
        <v>1</v>
      </c>
      <c r="H95" s="39">
        <v>2665975</v>
      </c>
      <c r="I95" s="19">
        <v>0</v>
      </c>
      <c r="J95" s="39">
        <v>2662130</v>
      </c>
      <c r="K95" s="49">
        <v>0</v>
      </c>
      <c r="L95" s="9">
        <v>1</v>
      </c>
      <c r="M95" s="9">
        <f t="shared" si="26"/>
        <v>1</v>
      </c>
      <c r="N95" s="9">
        <f t="shared" si="27"/>
        <v>100</v>
      </c>
      <c r="O95" s="7"/>
    </row>
    <row r="96" spans="1:18" x14ac:dyDescent="0.25">
      <c r="A96" s="19"/>
      <c r="B96" s="103" t="s">
        <v>33</v>
      </c>
      <c r="C96" s="103"/>
      <c r="D96" s="46">
        <f>AVERAGE(N91:N95)</f>
        <v>100</v>
      </c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7"/>
      <c r="R96" s="44"/>
    </row>
    <row r="97" spans="1:15" ht="24" customHeight="1" x14ac:dyDescent="0.25">
      <c r="A97" s="104" t="s">
        <v>86</v>
      </c>
      <c r="B97" s="105"/>
      <c r="C97" s="105"/>
      <c r="D97" s="105"/>
      <c r="E97" s="105"/>
      <c r="F97" s="105"/>
      <c r="G97" s="105"/>
      <c r="H97" s="105"/>
      <c r="I97" s="105"/>
      <c r="J97" s="105"/>
      <c r="K97" s="105"/>
      <c r="L97" s="105"/>
      <c r="M97" s="105"/>
      <c r="N97" s="106"/>
      <c r="O97" s="7"/>
    </row>
    <row r="98" spans="1:15" ht="84" x14ac:dyDescent="0.25">
      <c r="A98" s="17" t="s">
        <v>20</v>
      </c>
      <c r="B98" s="24" t="s">
        <v>151</v>
      </c>
      <c r="C98" s="40" t="s">
        <v>87</v>
      </c>
      <c r="D98" s="19" t="s">
        <v>41</v>
      </c>
      <c r="E98" s="19">
        <v>100</v>
      </c>
      <c r="F98" s="19">
        <v>100</v>
      </c>
      <c r="G98" s="9">
        <f t="shared" ref="G98:G99" si="28">IF(E98&gt;F98,F98/E98,1)</f>
        <v>1</v>
      </c>
      <c r="H98" s="19">
        <v>207082.67</v>
      </c>
      <c r="I98" s="19">
        <v>0</v>
      </c>
      <c r="J98" s="19">
        <v>207082.67</v>
      </c>
      <c r="K98" s="19">
        <v>0</v>
      </c>
      <c r="L98" s="9">
        <f t="shared" ref="L98:L99" si="29">IF(J98=H98,1,2-(J98-I98+K98)/(H98-I98))</f>
        <v>1</v>
      </c>
      <c r="M98" s="9">
        <f t="shared" ref="M98:M99" si="30">SUM(G98/L98)</f>
        <v>1</v>
      </c>
      <c r="N98" s="9">
        <f t="shared" ref="N98:N99" si="31">SUM(G98*100)</f>
        <v>100</v>
      </c>
      <c r="O98" s="7"/>
    </row>
    <row r="99" spans="1:15" ht="83.25" customHeight="1" x14ac:dyDescent="0.25">
      <c r="A99" s="17" t="s">
        <v>38</v>
      </c>
      <c r="B99" s="40" t="s">
        <v>100</v>
      </c>
      <c r="C99" s="40" t="s">
        <v>101</v>
      </c>
      <c r="D99" s="19" t="s">
        <v>41</v>
      </c>
      <c r="E99" s="19">
        <v>100</v>
      </c>
      <c r="F99" s="19">
        <v>100</v>
      </c>
      <c r="G99" s="9">
        <f t="shared" si="28"/>
        <v>1</v>
      </c>
      <c r="H99" s="39">
        <v>510204.08</v>
      </c>
      <c r="I99" s="19">
        <v>0</v>
      </c>
      <c r="J99" s="39">
        <v>510204.08</v>
      </c>
      <c r="K99" s="19">
        <v>0</v>
      </c>
      <c r="L99" s="9">
        <f t="shared" si="29"/>
        <v>1</v>
      </c>
      <c r="M99" s="9">
        <f t="shared" si="30"/>
        <v>1</v>
      </c>
      <c r="N99" s="9">
        <f t="shared" si="31"/>
        <v>100</v>
      </c>
      <c r="O99" s="7"/>
    </row>
    <row r="100" spans="1:15" x14ac:dyDescent="0.25">
      <c r="A100" s="19"/>
      <c r="B100" s="103" t="s">
        <v>21</v>
      </c>
      <c r="C100" s="103"/>
      <c r="D100" s="9">
        <f>AVERAGE(N98:N99)</f>
        <v>100</v>
      </c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7"/>
    </row>
    <row r="101" spans="1:15" x14ac:dyDescent="0.25">
      <c r="A101" s="19"/>
      <c r="B101" s="99" t="s">
        <v>99</v>
      </c>
      <c r="C101" s="99"/>
      <c r="D101" s="46">
        <f>AVERAGE(D96,D100)</f>
        <v>100</v>
      </c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7"/>
    </row>
    <row r="102" spans="1:15" x14ac:dyDescent="0.25">
      <c r="A102" s="29" t="s">
        <v>37</v>
      </c>
      <c r="B102" s="30"/>
      <c r="C102" s="30"/>
      <c r="D102" s="30"/>
      <c r="E102" s="48">
        <f>AVERAGE(D101,D50,D86)</f>
        <v>98.6111111111111</v>
      </c>
      <c r="F102" s="19"/>
      <c r="G102" s="19"/>
      <c r="H102" s="19"/>
      <c r="I102" s="19"/>
      <c r="J102" s="19"/>
      <c r="K102" s="19"/>
      <c r="L102" s="19"/>
      <c r="M102" s="19"/>
      <c r="N102" s="19"/>
      <c r="O102" s="7"/>
    </row>
    <row r="103" spans="1:15" x14ac:dyDescent="0.25">
      <c r="B103" s="4"/>
      <c r="C103" s="4"/>
    </row>
    <row r="104" spans="1:15" x14ac:dyDescent="0.25">
      <c r="B104" s="4"/>
      <c r="C104" s="4"/>
    </row>
    <row r="105" spans="1:15" x14ac:dyDescent="0.25">
      <c r="B105" s="4"/>
      <c r="C105" s="4"/>
    </row>
  </sheetData>
  <sheetProtection selectLockedCells="1"/>
  <protectedRanges>
    <protectedRange algorithmName="SHA-512" hashValue="YToitUCbiyFJzuX0alzppGNc0sweundXc5BM2Jorq+yzUU43S9Zl99NPdKwr/vrVpl4nKRa52WYpEQrDEOk3Gg==" saltValue="7gr13g1/PG4mmy0NSllqVQ==" spinCount="100000" sqref="G20:G21 D22 L20:N21 D32 D36 D69 G48 G75:G77 L42:N42 D96 D100:D101 E102 G24:G31 L34:N35 D49:D50 L38:N39 D40 D43:D46 G42 G34:G35 D64 G71:G72 L24:N31 L66:N68 D73 L98:N99 L91:N95 G38:G39 L48:N48 D78:D87 G91:G95 G98:G99 G66:G68 L56:N63 L71:N72 L75:N77 G56:G63" name="Диапазон1"/>
  </protectedRanges>
  <mergeCells count="96">
    <mergeCell ref="L58:L59"/>
    <mergeCell ref="M58:M59"/>
    <mergeCell ref="N58:N59"/>
    <mergeCell ref="K93:K94"/>
    <mergeCell ref="L93:L94"/>
    <mergeCell ref="M93:M94"/>
    <mergeCell ref="N93:N94"/>
    <mergeCell ref="L62:L63"/>
    <mergeCell ref="M62:M63"/>
    <mergeCell ref="N62:N63"/>
    <mergeCell ref="L60:L61"/>
    <mergeCell ref="M60:M61"/>
    <mergeCell ref="N60:N61"/>
    <mergeCell ref="J58:J59"/>
    <mergeCell ref="A44:N44"/>
    <mergeCell ref="B78:C78"/>
    <mergeCell ref="B86:C86"/>
    <mergeCell ref="A58:A59"/>
    <mergeCell ref="B58:B59"/>
    <mergeCell ref="A65:N65"/>
    <mergeCell ref="B69:C69"/>
    <mergeCell ref="A70:N70"/>
    <mergeCell ref="B73:C73"/>
    <mergeCell ref="A62:A63"/>
    <mergeCell ref="B62:B63"/>
    <mergeCell ref="H62:H63"/>
    <mergeCell ref="I62:I63"/>
    <mergeCell ref="J62:J63"/>
    <mergeCell ref="A74:N74"/>
    <mergeCell ref="I58:I59"/>
    <mergeCell ref="B101:C101"/>
    <mergeCell ref="A89:N89"/>
    <mergeCell ref="A90:N90"/>
    <mergeCell ref="B96:C96"/>
    <mergeCell ref="A88:N88"/>
    <mergeCell ref="A97:N97"/>
    <mergeCell ref="B100:C100"/>
    <mergeCell ref="B64:C64"/>
    <mergeCell ref="H58:H59"/>
    <mergeCell ref="K58:K59"/>
    <mergeCell ref="K62:K63"/>
    <mergeCell ref="A60:A61"/>
    <mergeCell ref="B60:B61"/>
    <mergeCell ref="H60:H61"/>
    <mergeCell ref="I60:I61"/>
    <mergeCell ref="B50:C50"/>
    <mergeCell ref="A47:N47"/>
    <mergeCell ref="B49:C49"/>
    <mergeCell ref="A54:N54"/>
    <mergeCell ref="A55:N55"/>
    <mergeCell ref="J60:J61"/>
    <mergeCell ref="K60:K61"/>
    <mergeCell ref="A53:N53"/>
    <mergeCell ref="M3:N5"/>
    <mergeCell ref="C7:M7"/>
    <mergeCell ref="C6:M6"/>
    <mergeCell ref="B8:M8"/>
    <mergeCell ref="A16:N16"/>
    <mergeCell ref="M11:M14"/>
    <mergeCell ref="C12:C14"/>
    <mergeCell ref="D12:D14"/>
    <mergeCell ref="E12:F12"/>
    <mergeCell ref="E13:E14"/>
    <mergeCell ref="F13:F14"/>
    <mergeCell ref="H13:H14"/>
    <mergeCell ref="J13:J14"/>
    <mergeCell ref="A17:N17"/>
    <mergeCell ref="I13:I14"/>
    <mergeCell ref="N11:N14"/>
    <mergeCell ref="B43:C43"/>
    <mergeCell ref="A19:N19"/>
    <mergeCell ref="B22:C22"/>
    <mergeCell ref="A23:N23"/>
    <mergeCell ref="A18:N18"/>
    <mergeCell ref="A41:N41"/>
    <mergeCell ref="B32:C32"/>
    <mergeCell ref="A33:N33"/>
    <mergeCell ref="B36:C36"/>
    <mergeCell ref="A37:N37"/>
    <mergeCell ref="B40:C40"/>
    <mergeCell ref="L11:L14"/>
    <mergeCell ref="K13:K14"/>
    <mergeCell ref="A11:A14"/>
    <mergeCell ref="B11:B14"/>
    <mergeCell ref="C11:F11"/>
    <mergeCell ref="G11:G14"/>
    <mergeCell ref="H11:K12"/>
    <mergeCell ref="A79:N79"/>
    <mergeCell ref="A82:C82"/>
    <mergeCell ref="A93:A94"/>
    <mergeCell ref="B93:B94"/>
    <mergeCell ref="H93:H94"/>
    <mergeCell ref="I93:I94"/>
    <mergeCell ref="J93:J94"/>
    <mergeCell ref="A83:N83"/>
    <mergeCell ref="A85:C85"/>
  </mergeCells>
  <pageMargins left="0.7" right="0.7" top="0.75" bottom="0.75" header="0.3" footer="0.3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2023-05-02T04:03:44Z</dcterms:modified>
</cp:coreProperties>
</file>