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00" windowHeight="91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Лист1!$A$1:$N$54</definedName>
  </definedNames>
  <calcPr calcId="162913"/>
</workbook>
</file>

<file path=xl/calcChain.xml><?xml version="1.0" encoding="utf-8"?>
<calcChain xmlns="http://schemas.openxmlformats.org/spreadsheetml/2006/main">
  <c r="L17" i="1" l="1"/>
  <c r="L41" i="1"/>
  <c r="L51" i="1" l="1"/>
  <c r="G44" i="1" l="1"/>
  <c r="L45" i="1"/>
  <c r="G45" i="1"/>
  <c r="G41" i="1"/>
  <c r="L14" i="1"/>
  <c r="M41" i="1" l="1"/>
  <c r="M45" i="1"/>
  <c r="N45" i="1"/>
  <c r="N41" i="1"/>
  <c r="L44" i="1"/>
  <c r="L30" i="1"/>
  <c r="L29" i="1"/>
  <c r="L40" i="1"/>
  <c r="L39" i="1"/>
  <c r="L38" i="1"/>
  <c r="L37" i="1"/>
  <c r="L25" i="1"/>
  <c r="L24" i="1"/>
  <c r="L23" i="1"/>
  <c r="L13" i="1"/>
  <c r="N44" i="1" l="1"/>
  <c r="D46" i="1" l="1"/>
  <c r="M44" i="1"/>
  <c r="G40" i="1" l="1"/>
  <c r="N40" i="1" s="1"/>
  <c r="M40" i="1" l="1"/>
  <c r="G24" i="1"/>
  <c r="N24" i="1" s="1"/>
  <c r="G23" i="1"/>
  <c r="N23" i="1" s="1"/>
  <c r="G14" i="1"/>
  <c r="M14" i="1" l="1"/>
  <c r="N14" i="1"/>
  <c r="M24" i="1"/>
  <c r="M23" i="1"/>
  <c r="G51" i="1"/>
  <c r="M51" i="1" s="1"/>
  <c r="K38" i="1"/>
  <c r="K37" i="1"/>
  <c r="G39" i="1"/>
  <c r="G38" i="1"/>
  <c r="G37" i="1"/>
  <c r="N37" i="1" s="1"/>
  <c r="G25" i="1"/>
  <c r="M39" i="1" l="1"/>
  <c r="N51" i="1"/>
  <c r="D52" i="1" s="1"/>
  <c r="D53" i="1" s="1"/>
  <c r="M38" i="1"/>
  <c r="N38" i="1"/>
  <c r="D42" i="1" s="1"/>
  <c r="N39" i="1"/>
  <c r="M37" i="1"/>
  <c r="G30" i="1"/>
  <c r="G29" i="1"/>
  <c r="M29" i="1" l="1"/>
  <c r="N29" i="1"/>
  <c r="M30" i="1"/>
  <c r="N30" i="1"/>
  <c r="N25" i="1"/>
  <c r="D26" i="1" s="1"/>
  <c r="G17" i="1"/>
  <c r="N17" i="1" s="1"/>
  <c r="D31" i="1" l="1"/>
  <c r="D47" i="1" s="1"/>
  <c r="M17" i="1"/>
  <c r="M25" i="1"/>
  <c r="G13" i="1" l="1"/>
  <c r="N13" i="1" l="1"/>
  <c r="D15" i="1" s="1"/>
  <c r="M13" i="1"/>
  <c r="D18" i="1"/>
  <c r="D19" i="1" l="1"/>
  <c r="E54" i="1" s="1"/>
</calcChain>
</file>

<file path=xl/comments1.xml><?xml version="1.0" encoding="utf-8"?>
<comments xmlns="http://schemas.openxmlformats.org/spreadsheetml/2006/main">
  <authors>
    <author>Автор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пересмотрите значение)))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пересмотрите наименование)))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наименование)))))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единиц правильно</t>
        </r>
      </text>
    </comment>
  </commentList>
</comments>
</file>

<file path=xl/sharedStrings.xml><?xml version="1.0" encoding="utf-8"?>
<sst xmlns="http://schemas.openxmlformats.org/spreadsheetml/2006/main" count="112" uniqueCount="94">
  <si>
    <t>Наименование ведомственной целевой програм­мы (далее - ВЦП) / основного мероприятия  (далее - ОМ)</t>
  </si>
  <si>
    <t>Объем финансирования мероприятия, рублей</t>
  </si>
  <si>
    <t>Единица измере­ния</t>
  </si>
  <si>
    <t>Значение</t>
  </si>
  <si>
    <t>План</t>
  </si>
  <si>
    <t>Факт</t>
  </si>
  <si>
    <t xml:space="preserve"> Факт</t>
  </si>
  <si>
    <t>РАСЧЕТ</t>
  </si>
  <si>
    <t>1. Расчет эффективности реализации государственной программы по целевым индикаторам реализации мероприятий государственной программы</t>
  </si>
  <si>
    <t>В том числе неисполненные обязательства
года, предшествую-щего отчетному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</si>
  <si>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</si>
  <si>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t>Неисполненные обязательства отчетного года</t>
  </si>
  <si>
    <r>
      <t>Степень достиже­ния значения целевого индикатора (единиц)</t>
    </r>
    <r>
      <rPr>
        <b/>
        <vertAlign val="superscript"/>
        <sz val="9"/>
        <color theme="1"/>
        <rFont val="Times New Roman"/>
        <family val="1"/>
        <charset val="204"/>
      </rPr>
      <t>2</t>
    </r>
  </si>
  <si>
    <r>
      <t>Уровень финансового обеспечения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</si>
  <si>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</si>
  <si>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№   п/п</t>
  </si>
  <si>
    <t>Наименование</t>
  </si>
  <si>
    <t>1.1</t>
  </si>
  <si>
    <t>1.2</t>
  </si>
  <si>
    <t xml:space="preserve">Эффективность реализации ВЦП /
ОМ / подпрограммы  муниципальной  программы (далее - подпрограмма) /  муниципальной программы (процентов)
</t>
  </si>
  <si>
    <t>2.1</t>
  </si>
  <si>
    <t>Эффективность реализации ОМ 2</t>
  </si>
  <si>
    <t xml:space="preserve">Эффективность реализации  ОМ 1   </t>
  </si>
  <si>
    <t>3.1</t>
  </si>
  <si>
    <t>Эффективность реализации ОМ 3</t>
  </si>
  <si>
    <t>Эффективность реализации ОМ 1</t>
  </si>
  <si>
    <t>Эффективность реализации муниципальной программы по целевым индикаторам</t>
  </si>
  <si>
    <t>%</t>
  </si>
  <si>
    <t>едениц</t>
  </si>
  <si>
    <t>Подпрограмма № 1"Развитие сети муниципальных межпоселковых автомобильных дорог Исилькульского муниципального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</si>
  <si>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</si>
  <si>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Основное мероприятие 1: Содержание и ремонт (ямочный ремонт) автомобильных дорог и искусственных сооружений на них</t>
  </si>
  <si>
    <t xml:space="preserve">Содержание  автомобильных дорог межпоселкового значения  и искуственных сооружений на них 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</si>
  <si>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</si>
  <si>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 xml:space="preserve">Ремонт (ямочный ремонт) автомобильных дорог межпоселкового значения  и искусственных сооружений на них   </t>
  </si>
  <si>
    <t>Протяженность отремотированных участков дорог</t>
  </si>
  <si>
    <t>км</t>
  </si>
  <si>
    <t>Основное мероприятие 3: Обеспечение потребности населения в услугах по перевозке пассажиров транспортом общего пользования в границах муниципального района</t>
  </si>
  <si>
    <t>Задача 1 подпрограммы 2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</si>
  <si>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>Подпрограмма № 2: "Развитие  инфраструктуры жилищно-коммунального комплекса  Исилькульского муниципального района"</t>
  </si>
  <si>
    <t>Количество молодых семей, которым предоставлена государственная поддержка на строительство или приобретение жилья</t>
  </si>
  <si>
    <t>Основное мероприятие 2: Повышение уровня обеспеченности и качества предоставляемых гражданам жилищно-коммунальных услуг</t>
  </si>
  <si>
    <t>Организация сбора вывоза ТБО, содержание, обустройство мест (земельных участков) временного накопления ТБО,  в населенных пунктах Исилькульского муниципального района</t>
  </si>
  <si>
    <t xml:space="preserve">Организация мест для временного накопления  на территории  Исилькульского муниципального района </t>
  </si>
  <si>
    <t>Прочие услуги   в рамках эксплуатации объктов</t>
  </si>
  <si>
    <t>Количество предоставляемых услуг в год</t>
  </si>
  <si>
    <t>Эффективность реализации ОМ 4</t>
  </si>
  <si>
    <t>Организация водоснабжения</t>
  </si>
  <si>
    <t xml:space="preserve">Обеспечение бесперебойным водоснабжением </t>
  </si>
  <si>
    <t>4.1</t>
  </si>
  <si>
    <t>4.2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</si>
  <si>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</si>
  <si>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</si>
  <si>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Организация газоснабжения</t>
  </si>
  <si>
    <t xml:space="preserve">Обеспечение бесперебойным газоснабжением 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</si>
  <si>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</si>
  <si>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Подпрограмма № 1"Обеспечение безопасности дорожного движения в Исилькульском муниципальном районе Омской области"</t>
  </si>
  <si>
    <t>Задача 1 подпрограммы 1"Доведение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</si>
  <si>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 xml:space="preserve">Основное мероприятие 1: Проведения обучающих мероприятий по правилам безопасности дорожного движения для лиц школьного возраста   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</si>
  <si>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</si>
  <si>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Количество проведенных мероприятий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</si>
  <si>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</si>
  <si>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2"Снижение уровня износа основных фондов в жилищно-коммунальном комплексе"</t>
  </si>
  <si>
    <t xml:space="preserve">Организация транспортного обслуживания  населения </t>
  </si>
  <si>
    <t xml:space="preserve">«Строительство  модульной газовой котельной по адресу: Омская область г.Исилькуль, ул.Партизанская,  132А "                             </t>
  </si>
  <si>
    <t>Основное мероприятие 1: 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на приобретение или строительство жилья</t>
  </si>
  <si>
    <t>Эффективность реализации ОМ2</t>
  </si>
  <si>
    <t>1.3</t>
  </si>
  <si>
    <t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</si>
  <si>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</si>
  <si>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</si>
  <si>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</si>
  <si>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Содержание мест (площадок) накопление твердых коммунальных отходов</t>
  </si>
  <si>
    <t xml:space="preserve">Осуществлено содержание мест (площадок) накопление твердых коммунальных отходов </t>
  </si>
  <si>
    <t>2.3</t>
  </si>
  <si>
    <t>Основное мероприятие 3: Обеспеченность уровня жилищного фонда системами водоснабжения, водоотведения, газоснабжения, отопления</t>
  </si>
  <si>
    <t xml:space="preserve">Основное мероприятие 4: Реализация мероприятий направленных на достижение целей федерального проекта "Чистая вода"  </t>
  </si>
  <si>
    <t>3.2</t>
  </si>
  <si>
    <t>3.3</t>
  </si>
  <si>
    <t>3.4</t>
  </si>
  <si>
    <t>3.5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</si>
  <si>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                                     в том числе:разработка проектно- сметнай документации (включая проведения инженерных изысканий)</t>
  </si>
  <si>
    <t>Строительство и реконструкция водопроводных сооружений г. Исилькуль Исилькульского муниципального района Омской области</t>
  </si>
  <si>
    <t xml:space="preserve">оценки эффективности реализации муниципальной программы Исилькульского муниципального района Омской области
«Обеспечение качественными услугами транспортной системы и сферы жилищно–коммунального комплекса в  Исилькульском муниципальном районе Омской области» в 2021-м году 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</si>
  <si>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</si>
  <si>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 xml:space="preserve"> </t>
  </si>
  <si>
    <t xml:space="preserve"> Ввод в эксплуатацию объекта  «Строительство  модульной газовой котельной по адресу: Омская область г.Исилькуль, ул.Партизанская,  132А"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</si>
  <si>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</si>
  <si>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>единиц</t>
  </si>
  <si>
    <t>Приложение к отчету о достижении плановых значений ожидаемых результатов реализации муниципальной программы Исилькульского муниципального района Омской области за 2021 г.</t>
  </si>
  <si>
    <r>
      <t xml:space="preserve">Эффективность реализации 1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</si>
  <si>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2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</si>
  <si>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r>
      <t xml:space="preserve">Эффективность реализации 3 подпрограммы   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составляет</t>
    </r>
  </si>
  <si>
    <t>Предоставление молодым семьям    
социальных выплат на приобретение   
или строительство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</si>
</sst>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-#,##0.00;0.00"/>
    <numFmt numFmtId="165" formatCode="#,##0.00_ ;[Red]\-#,##0.00\ 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.5"/>
      <name val="Times New Roman"/>
      <family val="1"/>
      <charset val="204"/>
    </font>
    <font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82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10" fillId="0" borderId="0" xfId="0" applyFont="1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justify" vertical="top"/>
      <protection locked="0"/>
    </xf>
    <xf numFmtId="0" fontId="8" fillId="2" borderId="1" xfId="0" applyFont="1" applyFill="1" applyBorder="1" applyAlignment="1" applyProtection="1">
      <alignment horizontal="justify" vertical="top"/>
      <protection locked="0"/>
    </xf>
    <xf numFmtId="0" fontId="4" fillId="2" borderId="6" xfId="0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9" fillId="2" borderId="2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0" xfId="0" applyFont="1" applyFill="1"/>
    <xf numFmtId="0" fontId="13" fillId="0" borderId="0" xfId="0" applyFont="1"/>
    <xf numFmtId="0" fontId="13" fillId="2" borderId="0" xfId="0" applyFont="1" applyFill="1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horizontal="right"/>
      <protection locked="0"/>
    </xf>
    <xf numFmtId="0" fontId="9" fillId="2" borderId="4" xfId="0" applyFont="1" applyFill="1" applyBorder="1" applyAlignment="1" applyProtection="1">
      <alignment horizontal="right"/>
      <protection locked="0"/>
    </xf>
    <xf numFmtId="0" fontId="11" fillId="2" borderId="1" xfId="1" applyFont="1" applyFill="1" applyBorder="1" applyAlignment="1" applyProtection="1">
      <alignment horizontal="righ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9" fillId="2" borderId="3" xfId="0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justify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indent="3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11" fillId="2" borderId="2" xfId="1" applyFont="1" applyFill="1" applyBorder="1" applyAlignment="1" applyProtection="1">
      <alignment horizontal="right" vertical="top"/>
      <protection locked="0"/>
    </xf>
    <xf numFmtId="0" fontId="11" fillId="2" borderId="4" xfId="1" applyFont="1" applyFill="1" applyBorder="1" applyAlignment="1" applyProtection="1">
      <alignment horizontal="right" vertical="top"/>
      <protection locked="0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wrapText="1"/>
    </xf>
    <xf numFmtId="49" fontId="4" fillId="2" borderId="6" xfId="0" applyNumberFormat="1" applyFont="1" applyFill="1" applyBorder="1" applyProtection="1">
      <protection locked="0"/>
    </xf>
    <xf numFmtId="0" fontId="4" fillId="2" borderId="6" xfId="0" applyFont="1" applyFill="1" applyBorder="1" applyProtection="1">
      <protection hidden="1"/>
    </xf>
    <xf numFmtId="4" fontId="7" fillId="2" borderId="2" xfId="2" applyNumberFormat="1" applyFont="1" applyFill="1" applyBorder="1" applyAlignment="1" applyProtection="1">
      <alignment horizontal="right"/>
      <protection hidden="1"/>
    </xf>
    <xf numFmtId="0" fontId="7" fillId="2" borderId="7" xfId="0" applyFont="1" applyFill="1" applyBorder="1" applyAlignment="1" applyProtection="1">
      <protection locked="0"/>
    </xf>
    <xf numFmtId="164" fontId="7" fillId="2" borderId="2" xfId="2" applyNumberFormat="1" applyFont="1" applyFill="1" applyBorder="1" applyAlignment="1" applyProtection="1">
      <alignment horizontal="right"/>
      <protection hidden="1"/>
    </xf>
    <xf numFmtId="165" fontId="4" fillId="2" borderId="1" xfId="0" applyNumberFormat="1" applyFont="1" applyFill="1" applyBorder="1" applyProtection="1">
      <protection locked="0"/>
    </xf>
    <xf numFmtId="2" fontId="4" fillId="2" borderId="6" xfId="0" applyNumberFormat="1" applyFont="1" applyFill="1" applyBorder="1" applyProtection="1">
      <protection hidden="1"/>
    </xf>
    <xf numFmtId="1" fontId="4" fillId="2" borderId="6" xfId="0" applyNumberFormat="1" applyFont="1" applyFill="1" applyBorder="1" applyProtection="1">
      <protection hidden="1"/>
    </xf>
    <xf numFmtId="49" fontId="4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Protection="1">
      <protection hidden="1"/>
    </xf>
    <xf numFmtId="164" fontId="4" fillId="2" borderId="1" xfId="0" applyNumberFormat="1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Alignment="1" applyProtection="1">
      <alignment horizontal="right" indent="1"/>
      <protection hidden="1"/>
    </xf>
    <xf numFmtId="2" fontId="4" fillId="2" borderId="1" xfId="0" applyNumberFormat="1" applyFont="1" applyFill="1" applyBorder="1" applyProtection="1">
      <protection hidden="1"/>
    </xf>
    <xf numFmtId="0" fontId="4" fillId="2" borderId="1" xfId="0" applyFont="1" applyFill="1" applyBorder="1" applyProtection="1">
      <protection hidden="1"/>
    </xf>
    <xf numFmtId="165" fontId="7" fillId="2" borderId="1" xfId="0" applyNumberFormat="1" applyFont="1" applyFill="1" applyBorder="1" applyProtection="1"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4" fontId="4" fillId="2" borderId="1" xfId="0" applyNumberFormat="1" applyFont="1" applyFill="1" applyBorder="1" applyProtection="1">
      <protection locked="0"/>
    </xf>
    <xf numFmtId="4" fontId="7" fillId="2" borderId="1" xfId="0" applyNumberFormat="1" applyFont="1" applyFill="1" applyBorder="1" applyProtection="1">
      <protection locked="0"/>
    </xf>
    <xf numFmtId="4" fontId="4" fillId="2" borderId="1" xfId="0" applyNumberFormat="1" applyFont="1" applyFill="1" applyBorder="1"/>
    <xf numFmtId="4" fontId="7" fillId="2" borderId="1" xfId="0" applyNumberFormat="1" applyFont="1" applyFill="1" applyBorder="1"/>
    <xf numFmtId="4" fontId="4" fillId="2" borderId="0" xfId="0" applyNumberFormat="1" applyFont="1" applyFill="1"/>
    <xf numFmtId="2" fontId="7" fillId="2" borderId="1" xfId="0" applyNumberFormat="1" applyFont="1" applyFill="1" applyBorder="1" applyProtection="1">
      <protection locked="0"/>
    </xf>
    <xf numFmtId="4" fontId="7" fillId="2" borderId="0" xfId="0" applyNumberFormat="1" applyFont="1" applyFill="1"/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protection locked="0"/>
    </xf>
    <xf numFmtId="2" fontId="9" fillId="2" borderId="1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2"/>
    <cellStyle name="Обычный_Расчет индикаторов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8"/>
  <sheetViews>
    <sheetView tabSelected="1" view="pageBreakPreview" topLeftCell="A31" zoomScaleNormal="100" zoomScaleSheetLayoutView="100" workbookViewId="0">
      <selection activeCell="C23" sqref="C23"/>
    </sheetView>
  </sheetViews>
  <sheetFormatPr defaultRowHeight="15" x14ac:dyDescent="0.25"/>
  <cols>
    <col min="1" max="1" width="3.85546875" customWidth="1"/>
    <col min="2" max="2" width="30.140625" customWidth="1"/>
    <col min="3" max="3" width="30.85546875" customWidth="1"/>
    <col min="4" max="4" width="6" customWidth="1"/>
    <col min="5" max="5" width="4.7109375" customWidth="1"/>
    <col min="6" max="6" width="4.42578125" customWidth="1"/>
    <col min="7" max="7" width="7.7109375" customWidth="1"/>
    <col min="8" max="8" width="11.140625" customWidth="1"/>
    <col min="9" max="9" width="12.5703125" style="15" customWidth="1"/>
    <col min="10" max="10" width="10.85546875" style="15" customWidth="1"/>
    <col min="11" max="11" width="10" customWidth="1"/>
    <col min="12" max="12" width="9.28515625" customWidth="1"/>
    <col min="13" max="13" width="6.85546875" customWidth="1"/>
    <col min="14" max="14" width="13.28515625" customWidth="1"/>
  </cols>
  <sheetData>
    <row r="1" spans="1:28" ht="39" customHeight="1" x14ac:dyDescent="0.25">
      <c r="A1" s="5"/>
      <c r="B1" s="5"/>
      <c r="C1" s="5"/>
      <c r="D1" s="5"/>
      <c r="E1" s="5"/>
      <c r="F1" s="5"/>
      <c r="G1" s="5"/>
      <c r="H1" s="5"/>
      <c r="I1" s="16"/>
      <c r="J1" s="30" t="s">
        <v>89</v>
      </c>
      <c r="K1" s="47"/>
      <c r="L1" s="47"/>
      <c r="M1" s="47"/>
      <c r="N1" s="47"/>
    </row>
    <row r="2" spans="1:28" ht="12" customHeight="1" x14ac:dyDescent="0.25">
      <c r="A2" s="5"/>
      <c r="B2" s="5"/>
      <c r="C2" s="32" t="s">
        <v>7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5"/>
    </row>
    <row r="3" spans="1:28" ht="38.25" customHeight="1" x14ac:dyDescent="0.25">
      <c r="A3" s="5"/>
      <c r="B3" s="5"/>
      <c r="C3" s="31" t="s">
        <v>83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5"/>
    </row>
    <row r="4" spans="1:28" ht="13.5" customHeight="1" x14ac:dyDescent="0.25">
      <c r="A4" s="5"/>
      <c r="B4" s="33" t="s">
        <v>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5"/>
    </row>
    <row r="5" spans="1:28" ht="39" customHeight="1" x14ac:dyDescent="0.25">
      <c r="A5" s="36" t="s">
        <v>15</v>
      </c>
      <c r="B5" s="35" t="s">
        <v>0</v>
      </c>
      <c r="C5" s="35" t="s">
        <v>10</v>
      </c>
      <c r="D5" s="35"/>
      <c r="E5" s="35"/>
      <c r="F5" s="35"/>
      <c r="G5" s="35" t="s">
        <v>12</v>
      </c>
      <c r="H5" s="35" t="s">
        <v>1</v>
      </c>
      <c r="I5" s="35"/>
      <c r="J5" s="35"/>
      <c r="K5" s="35"/>
      <c r="L5" s="35" t="s">
        <v>13</v>
      </c>
      <c r="M5" s="35" t="s">
        <v>14</v>
      </c>
      <c r="N5" s="35" t="s">
        <v>19</v>
      </c>
    </row>
    <row r="6" spans="1:28" ht="15.75" customHeight="1" x14ac:dyDescent="0.25">
      <c r="A6" s="36"/>
      <c r="B6" s="35"/>
      <c r="C6" s="36" t="s">
        <v>16</v>
      </c>
      <c r="D6" s="35" t="s">
        <v>2</v>
      </c>
      <c r="E6" s="37" t="s">
        <v>3</v>
      </c>
      <c r="F6" s="37"/>
      <c r="G6" s="35"/>
      <c r="H6" s="35"/>
      <c r="I6" s="35"/>
      <c r="J6" s="35"/>
      <c r="K6" s="35"/>
      <c r="L6" s="35"/>
      <c r="M6" s="35"/>
      <c r="N6" s="35"/>
    </row>
    <row r="7" spans="1:28" ht="22.5" customHeight="1" x14ac:dyDescent="0.25">
      <c r="A7" s="36"/>
      <c r="B7" s="35"/>
      <c r="C7" s="36"/>
      <c r="D7" s="35"/>
      <c r="E7" s="35" t="s">
        <v>4</v>
      </c>
      <c r="F7" s="35" t="s">
        <v>5</v>
      </c>
      <c r="G7" s="35"/>
      <c r="H7" s="38" t="s">
        <v>4</v>
      </c>
      <c r="I7" s="43" t="s">
        <v>9</v>
      </c>
      <c r="J7" s="39" t="s">
        <v>6</v>
      </c>
      <c r="K7" s="36" t="s">
        <v>11</v>
      </c>
      <c r="L7" s="35"/>
      <c r="M7" s="35"/>
      <c r="N7" s="35"/>
    </row>
    <row r="8" spans="1:28" ht="56.25" customHeight="1" x14ac:dyDescent="0.25">
      <c r="A8" s="36"/>
      <c r="B8" s="35"/>
      <c r="C8" s="36"/>
      <c r="D8" s="35"/>
      <c r="E8" s="35"/>
      <c r="F8" s="35"/>
      <c r="G8" s="35"/>
      <c r="H8" s="38"/>
      <c r="I8" s="43"/>
      <c r="J8" s="39"/>
      <c r="K8" s="36"/>
      <c r="L8" s="35"/>
      <c r="M8" s="35"/>
      <c r="N8" s="35"/>
    </row>
    <row r="9" spans="1:28" ht="13.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17">
        <v>9</v>
      </c>
      <c r="J9" s="17">
        <v>10</v>
      </c>
      <c r="K9" s="6">
        <v>11</v>
      </c>
      <c r="L9" s="6">
        <v>12</v>
      </c>
      <c r="M9" s="6">
        <v>13</v>
      </c>
      <c r="N9" s="6">
        <v>14</v>
      </c>
    </row>
    <row r="10" spans="1:28" x14ac:dyDescent="0.25">
      <c r="A10" s="34" t="s">
        <v>29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42" t="s">
        <v>30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s="1" customFormat="1" ht="14.25" customHeight="1" x14ac:dyDescent="0.25">
      <c r="A12" s="26" t="s">
        <v>31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70.5" customHeight="1" x14ac:dyDescent="0.25">
      <c r="A13" s="48" t="s">
        <v>17</v>
      </c>
      <c r="B13" s="7" t="s">
        <v>32</v>
      </c>
      <c r="C13" s="8" t="s">
        <v>33</v>
      </c>
      <c r="D13" s="9" t="s">
        <v>27</v>
      </c>
      <c r="E13" s="9">
        <v>100</v>
      </c>
      <c r="F13" s="9">
        <v>100</v>
      </c>
      <c r="G13" s="49">
        <f>IF(E13&gt;F13,F13/E13,1)</f>
        <v>1</v>
      </c>
      <c r="H13" s="50">
        <v>2611766.61</v>
      </c>
      <c r="I13" s="51">
        <v>0</v>
      </c>
      <c r="J13" s="52">
        <v>2611766.61</v>
      </c>
      <c r="K13" s="53">
        <v>0</v>
      </c>
      <c r="L13" s="54">
        <f>J13/H13</f>
        <v>1</v>
      </c>
      <c r="M13" s="55">
        <f>SUM(G13/L13)</f>
        <v>1</v>
      </c>
      <c r="N13" s="49">
        <f>SUM(G13*100)</f>
        <v>100</v>
      </c>
    </row>
    <row r="14" spans="1:28" ht="48" x14ac:dyDescent="0.25">
      <c r="A14" s="56" t="s">
        <v>18</v>
      </c>
      <c r="B14" s="7" t="s">
        <v>34</v>
      </c>
      <c r="C14" s="8" t="s">
        <v>35</v>
      </c>
      <c r="D14" s="10" t="s">
        <v>36</v>
      </c>
      <c r="E14" s="10">
        <v>0.5</v>
      </c>
      <c r="F14" s="10">
        <v>0.5</v>
      </c>
      <c r="G14" s="57">
        <f>IF(E14&gt;F14,F14/E14,1)</f>
        <v>1</v>
      </c>
      <c r="H14" s="58">
        <v>600000</v>
      </c>
      <c r="I14" s="59">
        <v>0</v>
      </c>
      <c r="J14" s="60">
        <v>600000</v>
      </c>
      <c r="K14" s="53">
        <v>0</v>
      </c>
      <c r="L14" s="54">
        <f>J14/H14</f>
        <v>1</v>
      </c>
      <c r="M14" s="61">
        <f>SUM(G14/L14)</f>
        <v>1</v>
      </c>
      <c r="N14" s="62">
        <f>SUM(G14*100)</f>
        <v>100</v>
      </c>
    </row>
    <row r="15" spans="1:28" ht="13.5" customHeight="1" x14ac:dyDescent="0.25">
      <c r="A15" s="11"/>
      <c r="B15" s="29" t="s">
        <v>22</v>
      </c>
      <c r="C15" s="20"/>
      <c r="D15" s="62">
        <f>AVERAGE(N13:N14)</f>
        <v>100</v>
      </c>
      <c r="E15" s="10"/>
      <c r="F15" s="10"/>
      <c r="G15" s="10"/>
      <c r="H15" s="10"/>
      <c r="I15" s="59"/>
      <c r="J15" s="59"/>
      <c r="K15" s="10"/>
      <c r="L15" s="10"/>
      <c r="M15" s="10"/>
      <c r="N15" s="10"/>
    </row>
    <row r="16" spans="1:28" ht="13.5" customHeight="1" x14ac:dyDescent="0.25">
      <c r="A16" s="44" t="s">
        <v>37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</row>
    <row r="17" spans="1:15" ht="60" x14ac:dyDescent="0.25">
      <c r="A17" s="56" t="s">
        <v>23</v>
      </c>
      <c r="B17" s="7" t="s">
        <v>63</v>
      </c>
      <c r="C17" s="8" t="s">
        <v>87</v>
      </c>
      <c r="D17" s="10" t="s">
        <v>27</v>
      </c>
      <c r="E17" s="10">
        <v>100</v>
      </c>
      <c r="F17" s="10">
        <v>100</v>
      </c>
      <c r="G17" s="63">
        <f>IF(E17&gt;F17,F17/E17,1)</f>
        <v>1</v>
      </c>
      <c r="H17" s="58">
        <v>7832616.1399999997</v>
      </c>
      <c r="I17" s="64">
        <v>0</v>
      </c>
      <c r="J17" s="60">
        <v>7813121.7599999998</v>
      </c>
      <c r="K17" s="53">
        <v>0</v>
      </c>
      <c r="L17" s="54">
        <f>(J17-I17+K17)/(H17-I17)</f>
        <v>0.99751112787202156</v>
      </c>
      <c r="M17" s="57">
        <f>SUM(G17/L17)</f>
        <v>1.002495082068195</v>
      </c>
      <c r="N17" s="63">
        <f>SUM(G17*100)</f>
        <v>100</v>
      </c>
    </row>
    <row r="18" spans="1:15" ht="13.5" customHeight="1" x14ac:dyDescent="0.25">
      <c r="A18" s="56"/>
      <c r="B18" s="40" t="s">
        <v>66</v>
      </c>
      <c r="C18" s="41"/>
      <c r="D18" s="63">
        <f>AVERAGE(N17:N17)</f>
        <v>100</v>
      </c>
      <c r="E18" s="10"/>
      <c r="F18" s="10"/>
      <c r="G18" s="10"/>
      <c r="H18" s="10"/>
      <c r="I18" s="59"/>
      <c r="J18" s="59"/>
      <c r="K18" s="10"/>
      <c r="L18" s="10"/>
      <c r="M18" s="10"/>
      <c r="N18" s="10"/>
    </row>
    <row r="19" spans="1:15" ht="14.25" customHeight="1" x14ac:dyDescent="0.25">
      <c r="A19" s="56"/>
      <c r="B19" s="25" t="s">
        <v>90</v>
      </c>
      <c r="C19" s="25"/>
      <c r="D19" s="62">
        <f>(D18+D15)/2</f>
        <v>100</v>
      </c>
      <c r="E19" s="10"/>
      <c r="F19" s="10"/>
      <c r="G19" s="10"/>
      <c r="H19" s="10"/>
      <c r="I19" s="59"/>
      <c r="J19" s="59"/>
      <c r="K19" s="10"/>
      <c r="L19" s="10"/>
      <c r="M19" s="10"/>
      <c r="N19" s="10"/>
      <c r="O19" s="4"/>
    </row>
    <row r="20" spans="1:15" ht="13.5" customHeight="1" x14ac:dyDescent="0.25">
      <c r="A20" s="65" t="s">
        <v>39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7"/>
      <c r="O20" s="4"/>
    </row>
    <row r="21" spans="1:15" ht="25.5" customHeight="1" x14ac:dyDescent="0.25">
      <c r="A21" s="65" t="s">
        <v>38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/>
      <c r="O21" s="4"/>
    </row>
    <row r="22" spans="1:15" ht="27" customHeight="1" x14ac:dyDescent="0.25">
      <c r="A22" s="65" t="s">
        <v>65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9"/>
      <c r="O22" s="4"/>
    </row>
    <row r="23" spans="1:15" ht="48" customHeight="1" x14ac:dyDescent="0.25">
      <c r="A23" s="56" t="s">
        <v>17</v>
      </c>
      <c r="B23" s="12" t="s">
        <v>93</v>
      </c>
      <c r="C23" s="12" t="s">
        <v>40</v>
      </c>
      <c r="D23" s="10" t="s">
        <v>88</v>
      </c>
      <c r="E23" s="10">
        <v>9</v>
      </c>
      <c r="F23" s="10">
        <v>9</v>
      </c>
      <c r="G23" s="49">
        <f>IF(E23&gt;F23,F23/E23,1)</f>
        <v>1</v>
      </c>
      <c r="H23" s="70">
        <v>7810441.7000000002</v>
      </c>
      <c r="I23" s="59">
        <v>0</v>
      </c>
      <c r="J23" s="71">
        <v>7810441.7000000002</v>
      </c>
      <c r="K23" s="10">
        <v>0</v>
      </c>
      <c r="L23" s="54">
        <f t="shared" ref="L23:L25" si="0">J23/H23</f>
        <v>1</v>
      </c>
      <c r="M23" s="63">
        <f>SUM(G23/L23)</f>
        <v>1</v>
      </c>
      <c r="N23" s="63">
        <f>SUM(G23*100)</f>
        <v>100</v>
      </c>
      <c r="O23" s="4"/>
    </row>
    <row r="24" spans="1:15" ht="135" customHeight="1" x14ac:dyDescent="0.25">
      <c r="A24" s="56" t="s">
        <v>18</v>
      </c>
      <c r="B24" s="13" t="s">
        <v>68</v>
      </c>
      <c r="C24" s="12" t="s">
        <v>69</v>
      </c>
      <c r="D24" s="10" t="s">
        <v>88</v>
      </c>
      <c r="E24" s="10">
        <v>1</v>
      </c>
      <c r="F24" s="10">
        <v>1</v>
      </c>
      <c r="G24" s="49">
        <f>IF(E24&gt;F24,F24/E24,1)</f>
        <v>1</v>
      </c>
      <c r="H24" s="70">
        <v>176314.68</v>
      </c>
      <c r="I24" s="59">
        <v>0</v>
      </c>
      <c r="J24" s="71">
        <v>176314.68</v>
      </c>
      <c r="K24" s="10">
        <v>0</v>
      </c>
      <c r="L24" s="54">
        <f t="shared" si="0"/>
        <v>1</v>
      </c>
      <c r="M24" s="63">
        <f>SUM(G24/L24)</f>
        <v>1</v>
      </c>
      <c r="N24" s="63">
        <f>SUM(G24*100)</f>
        <v>100</v>
      </c>
      <c r="O24" s="4"/>
    </row>
    <row r="25" spans="1:15" ht="113.25" customHeight="1" x14ac:dyDescent="0.25">
      <c r="A25" s="56" t="s">
        <v>67</v>
      </c>
      <c r="B25" s="13" t="s">
        <v>70</v>
      </c>
      <c r="C25" s="12" t="s">
        <v>71</v>
      </c>
      <c r="D25" s="10" t="s">
        <v>88</v>
      </c>
      <c r="E25" s="10">
        <v>3</v>
      </c>
      <c r="F25" s="10">
        <v>3</v>
      </c>
      <c r="G25" s="49">
        <f>IF(E25&gt;F25,F25/E25,1)</f>
        <v>1</v>
      </c>
      <c r="H25" s="70">
        <v>3740000</v>
      </c>
      <c r="I25" s="59">
        <v>0</v>
      </c>
      <c r="J25" s="71">
        <v>3740000</v>
      </c>
      <c r="K25" s="10">
        <v>0</v>
      </c>
      <c r="L25" s="54">
        <f t="shared" si="0"/>
        <v>1</v>
      </c>
      <c r="M25" s="63">
        <f>SUM(G25/L25)</f>
        <v>1</v>
      </c>
      <c r="N25" s="63">
        <f>SUM(G25*100)</f>
        <v>100</v>
      </c>
      <c r="O25" s="4"/>
    </row>
    <row r="26" spans="1:15" x14ac:dyDescent="0.25">
      <c r="A26" s="10"/>
      <c r="B26" s="21" t="s">
        <v>25</v>
      </c>
      <c r="C26" s="21"/>
      <c r="D26" s="63">
        <f>AVERAGE(N23:N25)</f>
        <v>100</v>
      </c>
      <c r="E26" s="10"/>
      <c r="F26" s="10"/>
      <c r="G26" s="10"/>
      <c r="H26" s="10"/>
      <c r="I26" s="59"/>
      <c r="J26" s="59"/>
      <c r="K26" s="10"/>
      <c r="L26" s="10"/>
      <c r="M26" s="10"/>
      <c r="N26" s="10"/>
      <c r="O26" s="4"/>
    </row>
    <row r="27" spans="1:15" ht="15.75" customHeight="1" x14ac:dyDescent="0.25">
      <c r="A27" s="65" t="s">
        <v>62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7"/>
      <c r="O27" s="4"/>
    </row>
    <row r="28" spans="1:15" ht="15.75" customHeight="1" x14ac:dyDescent="0.25">
      <c r="A28" s="22" t="s">
        <v>41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4"/>
      <c r="O28" s="4"/>
    </row>
    <row r="29" spans="1:15" ht="75.75" customHeight="1" x14ac:dyDescent="0.25">
      <c r="A29" s="56" t="s">
        <v>20</v>
      </c>
      <c r="B29" s="13" t="s">
        <v>42</v>
      </c>
      <c r="C29" s="12" t="s">
        <v>43</v>
      </c>
      <c r="D29" s="10" t="s">
        <v>28</v>
      </c>
      <c r="E29" s="10">
        <v>1</v>
      </c>
      <c r="F29" s="10">
        <v>1</v>
      </c>
      <c r="G29" s="63">
        <f>IF(E29&gt;F29,F29/E29,1)</f>
        <v>1</v>
      </c>
      <c r="H29" s="70">
        <v>1300000</v>
      </c>
      <c r="I29" s="59">
        <v>0</v>
      </c>
      <c r="J29" s="71">
        <v>1300000</v>
      </c>
      <c r="K29" s="10">
        <v>0</v>
      </c>
      <c r="L29" s="54">
        <f t="shared" ref="L29:L30" si="1">J29/H29</f>
        <v>1</v>
      </c>
      <c r="M29" s="63">
        <f>SUM(G29/L29)</f>
        <v>1</v>
      </c>
      <c r="N29" s="63">
        <f>SUM(G29*100)</f>
        <v>100</v>
      </c>
      <c r="O29" s="4"/>
    </row>
    <row r="30" spans="1:15" ht="36.75" x14ac:dyDescent="0.25">
      <c r="A30" s="56" t="s">
        <v>74</v>
      </c>
      <c r="B30" s="13" t="s">
        <v>72</v>
      </c>
      <c r="C30" s="12" t="s">
        <v>73</v>
      </c>
      <c r="D30" s="10" t="s">
        <v>28</v>
      </c>
      <c r="E30" s="10">
        <v>115</v>
      </c>
      <c r="F30" s="10">
        <v>115</v>
      </c>
      <c r="G30" s="63">
        <f>IF(E30&gt;F30,F30/E30,1)</f>
        <v>1</v>
      </c>
      <c r="H30" s="72">
        <v>1044635.99</v>
      </c>
      <c r="I30" s="59">
        <v>0</v>
      </c>
      <c r="J30" s="73">
        <v>1044635.99</v>
      </c>
      <c r="K30" s="10">
        <v>0</v>
      </c>
      <c r="L30" s="54">
        <f t="shared" si="1"/>
        <v>1</v>
      </c>
      <c r="M30" s="63">
        <f>SUM(G30/L30)</f>
        <v>1</v>
      </c>
      <c r="N30" s="63">
        <f>SUM(G30*100)</f>
        <v>100</v>
      </c>
      <c r="O30" s="4"/>
    </row>
    <row r="31" spans="1:15" x14ac:dyDescent="0.25">
      <c r="A31" s="10"/>
      <c r="B31" s="21" t="s">
        <v>21</v>
      </c>
      <c r="C31" s="21"/>
      <c r="D31" s="63">
        <f>AVERAGE(N29:N30)</f>
        <v>100</v>
      </c>
      <c r="E31" s="10"/>
      <c r="F31" s="10"/>
      <c r="G31" s="10"/>
      <c r="H31" s="10"/>
      <c r="I31" s="59"/>
      <c r="J31" s="59"/>
      <c r="K31" s="10"/>
      <c r="L31" s="10"/>
      <c r="M31" s="10"/>
      <c r="N31" s="10"/>
      <c r="O31" s="4"/>
    </row>
    <row r="32" spans="1:15" ht="13.5" hidden="1" customHeight="1" x14ac:dyDescent="0.2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  <c r="O32" s="4"/>
    </row>
    <row r="33" spans="1:28" ht="91.5" hidden="1" customHeight="1" x14ac:dyDescent="0.25">
      <c r="A33" s="56"/>
      <c r="B33" s="13"/>
      <c r="C33" s="12"/>
      <c r="D33" s="10"/>
      <c r="E33" s="10"/>
      <c r="F33" s="10"/>
      <c r="G33" s="63"/>
      <c r="H33" s="74"/>
      <c r="I33" s="59"/>
      <c r="J33" s="75"/>
      <c r="K33" s="53"/>
      <c r="L33" s="63"/>
      <c r="M33" s="63"/>
      <c r="N33" s="63"/>
      <c r="O33" s="4"/>
    </row>
    <row r="34" spans="1:28" ht="0.75" customHeight="1" x14ac:dyDescent="0.25">
      <c r="A34" s="10"/>
      <c r="B34" s="21"/>
      <c r="C34" s="21"/>
      <c r="D34" s="63"/>
      <c r="E34" s="10"/>
      <c r="F34" s="10"/>
      <c r="G34" s="10"/>
      <c r="H34" s="10"/>
      <c r="I34" s="59"/>
      <c r="J34" s="59"/>
      <c r="K34" s="10"/>
      <c r="L34" s="10"/>
      <c r="M34" s="10"/>
      <c r="N34" s="10"/>
      <c r="O34" s="4"/>
    </row>
    <row r="35" spans="1:28" ht="29.25" customHeight="1" x14ac:dyDescent="0.25">
      <c r="A35" s="65" t="s">
        <v>61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7"/>
      <c r="O35" s="4"/>
    </row>
    <row r="36" spans="1:28" ht="14.25" customHeight="1" x14ac:dyDescent="0.25">
      <c r="A36" s="22" t="s">
        <v>75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4"/>
    </row>
    <row r="37" spans="1:28" ht="26.25" customHeight="1" x14ac:dyDescent="0.25">
      <c r="A37" s="56" t="s">
        <v>23</v>
      </c>
      <c r="B37" s="13" t="s">
        <v>44</v>
      </c>
      <c r="C37" s="12" t="s">
        <v>45</v>
      </c>
      <c r="D37" s="10" t="s">
        <v>88</v>
      </c>
      <c r="E37" s="10">
        <v>1</v>
      </c>
      <c r="F37" s="10">
        <v>1</v>
      </c>
      <c r="G37" s="63">
        <f t="shared" ref="G37:G39" si="2">IF(E37&gt;F37,F37/E37,1)</f>
        <v>1</v>
      </c>
      <c r="H37" s="74">
        <v>593908.79</v>
      </c>
      <c r="I37" s="59">
        <v>0</v>
      </c>
      <c r="J37" s="76">
        <v>593908.79</v>
      </c>
      <c r="K37" s="53">
        <f>H37-J37</f>
        <v>0</v>
      </c>
      <c r="L37" s="54">
        <f t="shared" ref="L37:L40" si="3">J37/H37</f>
        <v>1</v>
      </c>
      <c r="M37" s="63">
        <f t="shared" ref="M37:M39" si="4">SUM(G37/L37)</f>
        <v>1</v>
      </c>
      <c r="N37" s="63">
        <f t="shared" ref="N37:N39" si="5">SUM(G37*100)</f>
        <v>100</v>
      </c>
      <c r="O37" s="4"/>
    </row>
    <row r="38" spans="1:28" ht="25.5" customHeight="1" x14ac:dyDescent="0.25">
      <c r="A38" s="56" t="s">
        <v>77</v>
      </c>
      <c r="B38" s="13" t="s">
        <v>47</v>
      </c>
      <c r="C38" s="12" t="s">
        <v>48</v>
      </c>
      <c r="D38" s="10" t="s">
        <v>27</v>
      </c>
      <c r="E38" s="10">
        <v>100</v>
      </c>
      <c r="F38" s="10">
        <v>100</v>
      </c>
      <c r="G38" s="63">
        <f t="shared" si="2"/>
        <v>1</v>
      </c>
      <c r="H38" s="72">
        <v>7972186.3600000003</v>
      </c>
      <c r="I38" s="59">
        <v>0</v>
      </c>
      <c r="J38" s="73">
        <v>7972186.3600000003</v>
      </c>
      <c r="K38" s="53">
        <f>H38-J38</f>
        <v>0</v>
      </c>
      <c r="L38" s="54">
        <f t="shared" si="3"/>
        <v>1</v>
      </c>
      <c r="M38" s="63">
        <f t="shared" si="4"/>
        <v>1</v>
      </c>
      <c r="N38" s="63">
        <f t="shared" si="5"/>
        <v>100</v>
      </c>
      <c r="O38" s="4"/>
    </row>
    <row r="39" spans="1:28" ht="59.25" customHeight="1" x14ac:dyDescent="0.25">
      <c r="A39" s="56" t="s">
        <v>78</v>
      </c>
      <c r="B39" s="13" t="s">
        <v>51</v>
      </c>
      <c r="C39" s="12" t="s">
        <v>52</v>
      </c>
      <c r="D39" s="10" t="s">
        <v>88</v>
      </c>
      <c r="E39" s="10">
        <v>6</v>
      </c>
      <c r="F39" s="10">
        <v>6</v>
      </c>
      <c r="G39" s="63">
        <f t="shared" si="2"/>
        <v>1</v>
      </c>
      <c r="H39" s="74">
        <v>2021124.72</v>
      </c>
      <c r="I39" s="59">
        <v>0</v>
      </c>
      <c r="J39" s="76">
        <v>2021124.72</v>
      </c>
      <c r="K39" s="10">
        <v>0</v>
      </c>
      <c r="L39" s="54">
        <f t="shared" si="3"/>
        <v>1</v>
      </c>
      <c r="M39" s="63">
        <f t="shared" si="4"/>
        <v>1</v>
      </c>
      <c r="N39" s="63">
        <f t="shared" si="5"/>
        <v>100</v>
      </c>
      <c r="O39" s="4"/>
    </row>
    <row r="40" spans="1:28" ht="24.75" customHeight="1" x14ac:dyDescent="0.25">
      <c r="A40" s="56" t="s">
        <v>79</v>
      </c>
      <c r="B40" s="13" t="s">
        <v>53</v>
      </c>
      <c r="C40" s="12" t="s">
        <v>54</v>
      </c>
      <c r="D40" s="10" t="s">
        <v>27</v>
      </c>
      <c r="E40" s="10">
        <v>100</v>
      </c>
      <c r="F40" s="10">
        <v>100</v>
      </c>
      <c r="G40" s="63">
        <f t="shared" ref="G40:G41" si="6">IF(E40&gt;F40,F40/E40,1)</f>
        <v>1</v>
      </c>
      <c r="H40" s="72">
        <v>78751.16</v>
      </c>
      <c r="I40" s="59">
        <v>0</v>
      </c>
      <c r="J40" s="73">
        <v>78751.16</v>
      </c>
      <c r="K40" s="10">
        <v>0</v>
      </c>
      <c r="L40" s="54">
        <f t="shared" si="3"/>
        <v>1</v>
      </c>
      <c r="M40" s="63">
        <f t="shared" ref="M40" si="7">SUM(G40/L40)</f>
        <v>1</v>
      </c>
      <c r="N40" s="63">
        <f t="shared" ref="N40" si="8">SUM(G40*100)</f>
        <v>100</v>
      </c>
      <c r="O40" s="4"/>
    </row>
    <row r="41" spans="1:28" ht="51" customHeight="1" x14ac:dyDescent="0.25">
      <c r="A41" s="56" t="s">
        <v>80</v>
      </c>
      <c r="B41" s="13" t="s">
        <v>64</v>
      </c>
      <c r="C41" s="18" t="s">
        <v>86</v>
      </c>
      <c r="D41" s="10" t="s">
        <v>88</v>
      </c>
      <c r="E41" s="10">
        <v>1</v>
      </c>
      <c r="F41" s="10">
        <v>0</v>
      </c>
      <c r="G41" s="63">
        <f t="shared" si="6"/>
        <v>0</v>
      </c>
      <c r="H41" s="74">
        <v>2681367.02</v>
      </c>
      <c r="I41" s="71">
        <v>0</v>
      </c>
      <c r="J41" s="76">
        <v>1710597.17</v>
      </c>
      <c r="K41" s="53">
        <v>0</v>
      </c>
      <c r="L41" s="54">
        <f>(J41-I41+K41)/(H41-I41)</f>
        <v>0.63795711562082236</v>
      </c>
      <c r="M41" s="57">
        <f t="shared" ref="M41" si="9">SUM(G41/L41)</f>
        <v>0</v>
      </c>
      <c r="N41" s="63">
        <f t="shared" ref="N41" si="10">SUM(G41*100)</f>
        <v>0</v>
      </c>
      <c r="O41" s="4"/>
    </row>
    <row r="42" spans="1:28" x14ac:dyDescent="0.25">
      <c r="A42" s="10"/>
      <c r="B42" s="21" t="s">
        <v>24</v>
      </c>
      <c r="C42" s="21"/>
      <c r="D42" s="63">
        <f>AVERAGE(N37:N41)</f>
        <v>80</v>
      </c>
      <c r="E42" s="10"/>
      <c r="F42" s="10"/>
      <c r="G42" s="10"/>
      <c r="H42" s="10"/>
      <c r="I42" s="59"/>
      <c r="J42" s="59"/>
      <c r="K42" s="10"/>
      <c r="L42" s="10"/>
      <c r="M42" s="10"/>
      <c r="N42" s="10"/>
      <c r="O42" s="4"/>
    </row>
    <row r="43" spans="1:28" ht="14.25" customHeight="1" x14ac:dyDescent="0.25">
      <c r="A43" s="65" t="s">
        <v>76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9"/>
      <c r="O43" s="4"/>
    </row>
    <row r="44" spans="1:28" ht="63" customHeight="1" x14ac:dyDescent="0.25">
      <c r="A44" s="56" t="s">
        <v>49</v>
      </c>
      <c r="B44" s="13" t="s">
        <v>82</v>
      </c>
      <c r="C44" s="12" t="s">
        <v>55</v>
      </c>
      <c r="D44" s="10" t="s">
        <v>88</v>
      </c>
      <c r="E44" s="10">
        <v>1</v>
      </c>
      <c r="F44" s="10">
        <v>1</v>
      </c>
      <c r="G44" s="49">
        <f>IF(E44&gt;F44,F44/E44,1)</f>
        <v>1</v>
      </c>
      <c r="H44" s="70">
        <v>64591288.969999999</v>
      </c>
      <c r="I44" s="59">
        <v>0</v>
      </c>
      <c r="J44" s="71">
        <v>64591288.969999999</v>
      </c>
      <c r="K44" s="10">
        <v>0</v>
      </c>
      <c r="L44" s="54">
        <f t="shared" ref="L44" si="11">J44/H44</f>
        <v>1</v>
      </c>
      <c r="M44" s="63">
        <f>SUM(G44/L44)</f>
        <v>1</v>
      </c>
      <c r="N44" s="63">
        <f>SUM(G44*100)</f>
        <v>100</v>
      </c>
      <c r="O44" s="4"/>
    </row>
    <row r="45" spans="1:28" ht="111" customHeight="1" x14ac:dyDescent="0.25">
      <c r="A45" s="56" t="s">
        <v>50</v>
      </c>
      <c r="B45" s="13" t="s">
        <v>81</v>
      </c>
      <c r="C45" s="12" t="s">
        <v>84</v>
      </c>
      <c r="D45" s="10" t="s">
        <v>88</v>
      </c>
      <c r="E45" s="10">
        <v>32.5</v>
      </c>
      <c r="F45" s="10">
        <v>32.5</v>
      </c>
      <c r="G45" s="49">
        <f>IF(E45&gt;F45,F45/E45,1)</f>
        <v>1</v>
      </c>
      <c r="H45" s="70">
        <v>42157738.100000001</v>
      </c>
      <c r="I45" s="59">
        <v>0</v>
      </c>
      <c r="J45" s="71">
        <v>42157738.100000001</v>
      </c>
      <c r="K45" s="70">
        <v>9645628.1400000006</v>
      </c>
      <c r="L45" s="54">
        <f t="shared" ref="L45" si="12">J45/H45</f>
        <v>1</v>
      </c>
      <c r="M45" s="63">
        <f>SUM(G45/L45)</f>
        <v>1</v>
      </c>
      <c r="N45" s="63">
        <f>SUM(G45*100)</f>
        <v>100</v>
      </c>
      <c r="O45" s="4"/>
    </row>
    <row r="46" spans="1:28" x14ac:dyDescent="0.25">
      <c r="A46" s="10"/>
      <c r="B46" s="21" t="s">
        <v>46</v>
      </c>
      <c r="C46" s="21"/>
      <c r="D46" s="63">
        <f>AVERAGE(N44:N44)</f>
        <v>100</v>
      </c>
      <c r="E46" s="10"/>
      <c r="F46" s="10"/>
      <c r="G46" s="10"/>
      <c r="H46" s="10"/>
      <c r="I46" s="59"/>
      <c r="J46" s="59"/>
      <c r="K46" s="10"/>
      <c r="L46" s="10"/>
      <c r="M46" s="10"/>
      <c r="N46" s="10"/>
      <c r="O46" s="4"/>
    </row>
    <row r="47" spans="1:28" x14ac:dyDescent="0.25">
      <c r="A47" s="10"/>
      <c r="B47" s="19" t="s">
        <v>91</v>
      </c>
      <c r="C47" s="20"/>
      <c r="D47" s="62">
        <f>AVERAGE(D26,D31,D34,D42,D46)</f>
        <v>95</v>
      </c>
      <c r="E47" s="10"/>
      <c r="F47" s="10"/>
      <c r="G47" s="10"/>
      <c r="H47" s="10"/>
      <c r="I47" s="59"/>
      <c r="J47" s="59"/>
      <c r="K47" s="10"/>
      <c r="L47" s="10"/>
      <c r="M47" s="10"/>
      <c r="N47" s="10"/>
      <c r="O47" s="4"/>
    </row>
    <row r="48" spans="1:28" ht="15" customHeight="1" x14ac:dyDescent="0.25">
      <c r="A48" s="77" t="s">
        <v>56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9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" customHeight="1" x14ac:dyDescent="0.25">
      <c r="A49" s="65" t="s">
        <v>57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7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s="1" customFormat="1" ht="15" customHeight="1" x14ac:dyDescent="0.25">
      <c r="A50" s="22" t="s">
        <v>58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60.75" customHeight="1" x14ac:dyDescent="0.25">
      <c r="A51" s="48" t="s">
        <v>17</v>
      </c>
      <c r="B51" s="7" t="s">
        <v>59</v>
      </c>
      <c r="C51" s="8" t="s">
        <v>60</v>
      </c>
      <c r="D51" s="10" t="s">
        <v>88</v>
      </c>
      <c r="E51" s="9">
        <v>100</v>
      </c>
      <c r="F51" s="9">
        <v>100</v>
      </c>
      <c r="G51" s="49">
        <f>IF(E51&gt;F51,F51/E51,1)</f>
        <v>1</v>
      </c>
      <c r="H51" s="50">
        <v>7729.2</v>
      </c>
      <c r="I51" s="51">
        <v>0</v>
      </c>
      <c r="J51" s="52">
        <v>7729.2</v>
      </c>
      <c r="K51" s="53">
        <v>0</v>
      </c>
      <c r="L51" s="54">
        <f t="shared" ref="L51" si="13">J51/H51</f>
        <v>1</v>
      </c>
      <c r="M51" s="63">
        <f>SUM(G51/L51)</f>
        <v>1</v>
      </c>
      <c r="N51" s="49">
        <f>SUM(G51*100)</f>
        <v>100</v>
      </c>
    </row>
    <row r="52" spans="1:28" ht="12.75" customHeight="1" x14ac:dyDescent="0.25">
      <c r="A52" s="11"/>
      <c r="B52" s="29" t="s">
        <v>22</v>
      </c>
      <c r="C52" s="20"/>
      <c r="D52" s="62">
        <f>AVERAGE(N51:N51)</f>
        <v>100</v>
      </c>
      <c r="E52" s="10"/>
      <c r="F52" s="10"/>
      <c r="G52" s="10"/>
      <c r="H52" s="10"/>
      <c r="I52" s="59"/>
      <c r="J52" s="59"/>
      <c r="K52" s="10"/>
      <c r="L52" s="10"/>
      <c r="M52" s="10"/>
      <c r="N52" s="10"/>
    </row>
    <row r="53" spans="1:28" ht="15" customHeight="1" x14ac:dyDescent="0.25">
      <c r="A53" s="56"/>
      <c r="B53" s="25" t="s">
        <v>92</v>
      </c>
      <c r="C53" s="25"/>
      <c r="D53" s="62">
        <f>AVERAGE(D33,D38,D41,D48,D52)</f>
        <v>100</v>
      </c>
      <c r="E53" s="10" t="s">
        <v>85</v>
      </c>
      <c r="F53" s="10"/>
      <c r="G53" s="10"/>
      <c r="H53" s="10"/>
      <c r="I53" s="59"/>
      <c r="J53" s="64"/>
      <c r="K53" s="10"/>
      <c r="L53" s="10"/>
      <c r="M53" s="10"/>
      <c r="N53" s="10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x14ac:dyDescent="0.25">
      <c r="A54" s="11" t="s">
        <v>26</v>
      </c>
      <c r="B54" s="80"/>
      <c r="C54" s="80"/>
      <c r="D54" s="80"/>
      <c r="E54" s="81">
        <f>AVERAGE(D47,D19,D53)</f>
        <v>98.333333333333329</v>
      </c>
      <c r="F54" s="10"/>
      <c r="G54" s="10"/>
      <c r="H54" s="10"/>
      <c r="I54" s="59"/>
      <c r="J54" s="59"/>
      <c r="K54" s="10"/>
      <c r="L54" s="10"/>
      <c r="M54" s="10"/>
      <c r="N54" s="10"/>
    </row>
    <row r="55" spans="1:28" ht="96.75" customHeight="1" x14ac:dyDescent="0.25">
      <c r="A55" s="5"/>
      <c r="B55" s="14"/>
      <c r="C55" s="14"/>
      <c r="D55" s="5"/>
      <c r="E55" s="5"/>
      <c r="F55" s="5"/>
      <c r="G55" s="5"/>
      <c r="H55" s="5"/>
      <c r="I55" s="16"/>
      <c r="J55" s="16"/>
      <c r="K55" s="5"/>
      <c r="L55" s="5"/>
      <c r="M55" s="5"/>
      <c r="N55" s="5"/>
    </row>
    <row r="56" spans="1:28" x14ac:dyDescent="0.25">
      <c r="A56" s="5"/>
      <c r="B56" s="14"/>
      <c r="C56" s="14"/>
      <c r="D56" s="5"/>
      <c r="E56" s="5"/>
      <c r="F56" s="5"/>
      <c r="G56" s="5"/>
      <c r="H56" s="5"/>
      <c r="I56" s="16"/>
      <c r="J56" s="16"/>
      <c r="K56" s="5"/>
      <c r="L56" s="5"/>
      <c r="M56" s="5"/>
      <c r="N56" s="5"/>
    </row>
    <row r="57" spans="1:28" ht="12.75" customHeight="1" x14ac:dyDescent="0.25">
      <c r="A57" s="5"/>
      <c r="B57" s="14"/>
      <c r="C57" s="14"/>
      <c r="D57" s="5"/>
      <c r="E57" s="5"/>
      <c r="F57" s="5"/>
      <c r="G57" s="5"/>
      <c r="H57" s="5"/>
      <c r="I57" s="16"/>
      <c r="J57" s="16"/>
      <c r="K57" s="5"/>
      <c r="L57" s="5"/>
      <c r="M57" s="5"/>
      <c r="N57" s="5"/>
      <c r="O57" s="4"/>
    </row>
    <row r="58" spans="1:28" x14ac:dyDescent="0.25">
      <c r="O58" s="4"/>
    </row>
  </sheetData>
  <sheetProtection selectLockedCells="1"/>
  <protectedRanges>
    <protectedRange algorithmName="SHA-512" hashValue="YToitUCbiyFJzuX0alzppGNc0sweundXc5BM2Jorq+yzUU43S9Zl99NPdKwr/vrVpl4nKRa52WYpEQrDEOk3Gg==" saltValue="7gr13g1/PG4mmy0NSllqVQ==" spinCount="100000" sqref="D15 G51 G17 D18:D19 D26 D31 G33 D34 L33:N33 D52 D42 L13:N14 G23:G25 D46 L17:N17 L23:N25 G29:G30 L29:N30 L37:N41 G37:G41 L44:N45 G44:G45 L51:N51 G13:G14" name="Диапазон1"/>
  </protectedRanges>
  <mergeCells count="48">
    <mergeCell ref="J1:N1"/>
    <mergeCell ref="B18:C18"/>
    <mergeCell ref="B19:C19"/>
    <mergeCell ref="A28:N28"/>
    <mergeCell ref="B5:B8"/>
    <mergeCell ref="C5:F5"/>
    <mergeCell ref="G5:G8"/>
    <mergeCell ref="H5:K6"/>
    <mergeCell ref="A11:N11"/>
    <mergeCell ref="I7:I8"/>
    <mergeCell ref="N5:N8"/>
    <mergeCell ref="A12:N12"/>
    <mergeCell ref="B15:C15"/>
    <mergeCell ref="A16:N16"/>
    <mergeCell ref="A27:N27"/>
    <mergeCell ref="C3:M3"/>
    <mergeCell ref="C2:M2"/>
    <mergeCell ref="B4:M4"/>
    <mergeCell ref="A10:N10"/>
    <mergeCell ref="M5:M8"/>
    <mergeCell ref="C6:C8"/>
    <mergeCell ref="D6:D8"/>
    <mergeCell ref="E6:F6"/>
    <mergeCell ref="E7:E8"/>
    <mergeCell ref="F7:F8"/>
    <mergeCell ref="H7:H8"/>
    <mergeCell ref="J7:J8"/>
    <mergeCell ref="L5:L8"/>
    <mergeCell ref="K7:K8"/>
    <mergeCell ref="A5:A8"/>
    <mergeCell ref="B53:C53"/>
    <mergeCell ref="A48:N48"/>
    <mergeCell ref="A49:N49"/>
    <mergeCell ref="A50:N50"/>
    <mergeCell ref="B52:C52"/>
    <mergeCell ref="B47:C47"/>
    <mergeCell ref="A21:N21"/>
    <mergeCell ref="A22:N22"/>
    <mergeCell ref="B26:C26"/>
    <mergeCell ref="A20:N20"/>
    <mergeCell ref="B42:C42"/>
    <mergeCell ref="A35:N35"/>
    <mergeCell ref="B31:C31"/>
    <mergeCell ref="B34:C34"/>
    <mergeCell ref="A32:N32"/>
    <mergeCell ref="A36:N36"/>
    <mergeCell ref="A43:N43"/>
    <mergeCell ref="B46:C46"/>
  </mergeCells>
  <pageMargins left="0.51181102362204722" right="0.31496062992125984" top="0.74803149606299213" bottom="0.74803149606299213" header="0.31496062992125984" footer="0.31496062992125984"/>
  <pageSetup paperSize="9" scale="84" fitToHeight="10" orientation="landscape" r:id="rId1"/>
  <rowBreaks count="4" manualBreakCount="4">
    <brk id="22" max="13" man="1"/>
    <brk id="38" max="13" man="1"/>
    <brk id="54" max="16383" man="1"/>
    <brk id="55" max="16383" man="1"/>
  </rowBreaks>
  <ignoredErrors>
    <ignoredError sqref="K37:K38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3" sqref="B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2022-05-24T04:20:37Z</dcterms:modified>
</cp:coreProperties>
</file>