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1\Постановления\!!!-Изменения Культура\"/>
    </mc:Choice>
  </mc:AlternateContent>
  <bookViews>
    <workbookView xWindow="-120" yWindow="-60" windowWidth="29040" windowHeight="15780"/>
  </bookViews>
  <sheets>
    <sheet name="прил 1 к прогр" sheetId="2" r:id="rId1"/>
  </sheets>
  <definedNames>
    <definedName name="_xlnm._FilterDatabase" localSheetId="0" hidden="1">'прил 1 к прогр'!$A$12:$X$297</definedName>
    <definedName name="_xlnm.Print_Area" localSheetId="0">'прил 1 к прогр'!$A$1:$U$292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2" l="1"/>
  <c r="I302" i="2"/>
  <c r="I301" i="2"/>
  <c r="I108" i="2"/>
  <c r="I66" i="2" l="1"/>
  <c r="J66" i="2"/>
  <c r="K66" i="2"/>
  <c r="L66" i="2"/>
  <c r="M66" i="2"/>
  <c r="H66" i="2"/>
  <c r="G68" i="2"/>
  <c r="G69" i="2"/>
  <c r="G70" i="2"/>
  <c r="G67" i="2"/>
  <c r="G66" i="2" l="1"/>
  <c r="H264" i="2"/>
  <c r="I264" i="2"/>
  <c r="J264" i="2"/>
  <c r="K264" i="2"/>
  <c r="L264" i="2"/>
  <c r="M264" i="2"/>
  <c r="H265" i="2"/>
  <c r="I265" i="2"/>
  <c r="J265" i="2"/>
  <c r="K265" i="2"/>
  <c r="L265" i="2"/>
  <c r="M265" i="2"/>
  <c r="H266" i="2"/>
  <c r="I266" i="2"/>
  <c r="J266" i="2"/>
  <c r="K266" i="2"/>
  <c r="L266" i="2"/>
  <c r="M266" i="2"/>
  <c r="H267" i="2"/>
  <c r="I267" i="2"/>
  <c r="J267" i="2"/>
  <c r="K267" i="2"/>
  <c r="L267" i="2"/>
  <c r="M267" i="2"/>
  <c r="G275" i="2"/>
  <c r="G274" i="2"/>
  <c r="M273" i="2"/>
  <c r="L273" i="2"/>
  <c r="K273" i="2"/>
  <c r="J273" i="2"/>
  <c r="I273" i="2"/>
  <c r="H273" i="2"/>
  <c r="G273" i="2" l="1"/>
  <c r="I103" i="2"/>
  <c r="J103" i="2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H103" i="2"/>
  <c r="G162" i="2"/>
  <c r="G161" i="2"/>
  <c r="G160" i="2"/>
  <c r="G159" i="2"/>
  <c r="M158" i="2"/>
  <c r="L158" i="2"/>
  <c r="K158" i="2"/>
  <c r="J158" i="2"/>
  <c r="I158" i="2"/>
  <c r="H158" i="2"/>
  <c r="G158" i="2" l="1"/>
  <c r="H102" i="2"/>
  <c r="H190" i="2" l="1"/>
  <c r="I190" i="2"/>
  <c r="J190" i="2"/>
  <c r="K190" i="2"/>
  <c r="L190" i="2"/>
  <c r="M190" i="2"/>
  <c r="H191" i="2"/>
  <c r="I191" i="2"/>
  <c r="J191" i="2"/>
  <c r="K191" i="2"/>
  <c r="L191" i="2"/>
  <c r="M191" i="2"/>
  <c r="H192" i="2"/>
  <c r="I192" i="2"/>
  <c r="J192" i="2"/>
  <c r="K192" i="2"/>
  <c r="L192" i="2"/>
  <c r="M192" i="2"/>
  <c r="I189" i="2"/>
  <c r="J189" i="2"/>
  <c r="K189" i="2"/>
  <c r="L189" i="2"/>
  <c r="M189" i="2"/>
  <c r="H189" i="2" l="1"/>
  <c r="G189" i="2" s="1"/>
  <c r="G218" i="2"/>
  <c r="G217" i="2"/>
  <c r="G216" i="2"/>
  <c r="G215" i="2"/>
  <c r="G214" i="2" s="1"/>
  <c r="M214" i="2"/>
  <c r="L214" i="2"/>
  <c r="K214" i="2"/>
  <c r="J214" i="2"/>
  <c r="I214" i="2"/>
  <c r="H214" i="2"/>
  <c r="M240" i="2" l="1"/>
  <c r="L240" i="2" s="1"/>
  <c r="K240" i="2" s="1"/>
  <c r="J240" i="2" s="1"/>
  <c r="I240" i="2" s="1"/>
  <c r="H240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269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38" i="2" l="1"/>
  <c r="I238" i="2"/>
  <c r="J238" i="2"/>
  <c r="K238" i="2"/>
  <c r="L238" i="2"/>
  <c r="M238" i="2"/>
  <c r="H239" i="2"/>
  <c r="H188" i="2" s="1"/>
  <c r="I239" i="2"/>
  <c r="J239" i="2"/>
  <c r="K239" i="2"/>
  <c r="L239" i="2"/>
  <c r="M239" i="2"/>
  <c r="I237" i="2"/>
  <c r="J237" i="2"/>
  <c r="K237" i="2"/>
  <c r="L237" i="2"/>
  <c r="M237" i="2"/>
  <c r="H237" i="2"/>
  <c r="G261" i="2"/>
  <c r="G260" i="2"/>
  <c r="G259" i="2"/>
  <c r="G258" i="2"/>
  <c r="M257" i="2"/>
  <c r="L257" i="2"/>
  <c r="K257" i="2"/>
  <c r="J257" i="2"/>
  <c r="I257" i="2"/>
  <c r="H257" i="2"/>
  <c r="G256" i="2"/>
  <c r="G255" i="2"/>
  <c r="G254" i="2"/>
  <c r="G253" i="2"/>
  <c r="M252" i="2"/>
  <c r="L252" i="2"/>
  <c r="K252" i="2"/>
  <c r="J252" i="2"/>
  <c r="I252" i="2"/>
  <c r="H252" i="2"/>
  <c r="G251" i="2"/>
  <c r="G250" i="2"/>
  <c r="G249" i="2"/>
  <c r="G248" i="2"/>
  <c r="G247" i="2"/>
  <c r="M246" i="2"/>
  <c r="L246" i="2"/>
  <c r="K246" i="2"/>
  <c r="J246" i="2"/>
  <c r="I246" i="2"/>
  <c r="H246" i="2"/>
  <c r="G245" i="2"/>
  <c r="G244" i="2"/>
  <c r="G243" i="2"/>
  <c r="G242" i="2"/>
  <c r="M241" i="2"/>
  <c r="L241" i="2"/>
  <c r="K241" i="2"/>
  <c r="J241" i="2"/>
  <c r="I241" i="2"/>
  <c r="H241" i="2"/>
  <c r="G240" i="2"/>
  <c r="G239" i="2" l="1"/>
  <c r="I236" i="2"/>
  <c r="J236" i="2"/>
  <c r="G241" i="2"/>
  <c r="G246" i="2"/>
  <c r="K236" i="2"/>
  <c r="G238" i="2"/>
  <c r="G252" i="2"/>
  <c r="G257" i="2"/>
  <c r="G237" i="2"/>
  <c r="H236" i="2"/>
  <c r="M236" i="2"/>
  <c r="L236" i="2"/>
  <c r="G236" i="2" l="1"/>
  <c r="G213" i="2"/>
  <c r="G212" i="2"/>
  <c r="G211" i="2"/>
  <c r="G210" i="2"/>
  <c r="M209" i="2"/>
  <c r="L209" i="2"/>
  <c r="K209" i="2"/>
  <c r="J209" i="2"/>
  <c r="I209" i="2"/>
  <c r="H209" i="2"/>
  <c r="G209" i="2" l="1"/>
  <c r="J164" i="2"/>
  <c r="J284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K60" i="2"/>
  <c r="L60" i="2"/>
  <c r="M60" i="2"/>
  <c r="G89" i="2" l="1"/>
  <c r="G83" i="2"/>
  <c r="G279" i="2"/>
  <c r="G24" i="2"/>
  <c r="G52" i="2"/>
  <c r="G53" i="2"/>
  <c r="G51" i="2"/>
  <c r="H71" i="2"/>
  <c r="H164" i="2"/>
  <c r="I164" i="2"/>
  <c r="K164" i="2"/>
  <c r="L164" i="2"/>
  <c r="M164" i="2"/>
  <c r="H19" i="2"/>
  <c r="I19" i="2"/>
  <c r="J19" i="2"/>
  <c r="K19" i="2"/>
  <c r="L19" i="2"/>
  <c r="M19" i="2"/>
  <c r="H284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I46" i="2"/>
  <c r="J46" i="2"/>
  <c r="K46" i="2"/>
  <c r="L46" i="2"/>
  <c r="M46" i="2"/>
  <c r="H47" i="2"/>
  <c r="I47" i="2"/>
  <c r="J47" i="2"/>
  <c r="K47" i="2"/>
  <c r="L47" i="2"/>
  <c r="M47" i="2"/>
  <c r="H48" i="2"/>
  <c r="I48" i="2"/>
  <c r="J48" i="2"/>
  <c r="K48" i="2"/>
  <c r="L48" i="2"/>
  <c r="M48" i="2"/>
  <c r="H49" i="2"/>
  <c r="I49" i="2"/>
  <c r="J49" i="2"/>
  <c r="K49" i="2"/>
  <c r="L49" i="2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46" i="2" l="1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278" i="2" l="1"/>
  <c r="M263" i="2" s="1"/>
  <c r="M268" i="2"/>
  <c r="M230" i="2"/>
  <c r="M219" i="2"/>
  <c r="M204" i="2"/>
  <c r="M198" i="2"/>
  <c r="M193" i="2"/>
  <c r="M284" i="2"/>
  <c r="M183" i="2"/>
  <c r="M178" i="2"/>
  <c r="M173" i="2"/>
  <c r="M168" i="2"/>
  <c r="M167" i="2"/>
  <c r="M166" i="2"/>
  <c r="M165" i="2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9" i="2"/>
  <c r="M33" i="2"/>
  <c r="M28" i="2"/>
  <c r="M23" i="2"/>
  <c r="M22" i="2"/>
  <c r="M21" i="2"/>
  <c r="M20" i="2"/>
  <c r="L278" i="2"/>
  <c r="L268" i="2"/>
  <c r="L230" i="2"/>
  <c r="L219" i="2"/>
  <c r="L204" i="2"/>
  <c r="L198" i="2"/>
  <c r="L193" i="2"/>
  <c r="L284" i="2"/>
  <c r="L183" i="2"/>
  <c r="L178" i="2"/>
  <c r="L173" i="2"/>
  <c r="L168" i="2"/>
  <c r="L167" i="2"/>
  <c r="L166" i="2"/>
  <c r="L165" i="2"/>
  <c r="L148" i="2"/>
  <c r="L138" i="2"/>
  <c r="L132" i="2"/>
  <c r="L127" i="2"/>
  <c r="L122" i="2"/>
  <c r="L117" i="2"/>
  <c r="L112" i="2"/>
  <c r="L107" i="2"/>
  <c r="L88" i="2"/>
  <c r="L82" i="2"/>
  <c r="L71" i="2"/>
  <c r="L61" i="2"/>
  <c r="L50" i="2"/>
  <c r="L45" i="2" s="1"/>
  <c r="L39" i="2"/>
  <c r="L33" i="2"/>
  <c r="L28" i="2"/>
  <c r="L23" i="2"/>
  <c r="L22" i="2"/>
  <c r="L21" i="2"/>
  <c r="L20" i="2"/>
  <c r="K278" i="2"/>
  <c r="K268" i="2"/>
  <c r="K230" i="2"/>
  <c r="K219" i="2"/>
  <c r="K204" i="2"/>
  <c r="K198" i="2"/>
  <c r="K193" i="2"/>
  <c r="K284" i="2"/>
  <c r="K183" i="2"/>
  <c r="K178" i="2"/>
  <c r="K173" i="2"/>
  <c r="K168" i="2"/>
  <c r="K167" i="2"/>
  <c r="K166" i="2"/>
  <c r="K165" i="2"/>
  <c r="K148" i="2"/>
  <c r="K138" i="2"/>
  <c r="K132" i="2"/>
  <c r="K127" i="2"/>
  <c r="K122" i="2"/>
  <c r="K117" i="2"/>
  <c r="K112" i="2"/>
  <c r="K107" i="2"/>
  <c r="K88" i="2"/>
  <c r="K82" i="2"/>
  <c r="K71" i="2"/>
  <c r="K61" i="2"/>
  <c r="K50" i="2"/>
  <c r="K45" i="2" s="1"/>
  <c r="K39" i="2"/>
  <c r="K33" i="2"/>
  <c r="K28" i="2"/>
  <c r="K23" i="2"/>
  <c r="K22" i="2"/>
  <c r="K21" i="2"/>
  <c r="K20" i="2"/>
  <c r="J278" i="2"/>
  <c r="J268" i="2"/>
  <c r="J230" i="2"/>
  <c r="J219" i="2"/>
  <c r="J204" i="2"/>
  <c r="J198" i="2"/>
  <c r="J193" i="2"/>
  <c r="J183" i="2"/>
  <c r="J178" i="2"/>
  <c r="J173" i="2"/>
  <c r="J168" i="2"/>
  <c r="J167" i="2"/>
  <c r="J166" i="2"/>
  <c r="J165" i="2"/>
  <c r="J148" i="2"/>
  <c r="J138" i="2"/>
  <c r="J132" i="2"/>
  <c r="J127" i="2"/>
  <c r="J122" i="2"/>
  <c r="J117" i="2"/>
  <c r="J112" i="2"/>
  <c r="J107" i="2"/>
  <c r="J88" i="2"/>
  <c r="J82" i="2"/>
  <c r="J71" i="2"/>
  <c r="J61" i="2"/>
  <c r="J50" i="2"/>
  <c r="J45" i="2" s="1"/>
  <c r="J39" i="2"/>
  <c r="J33" i="2"/>
  <c r="J28" i="2"/>
  <c r="J23" i="2"/>
  <c r="J22" i="2"/>
  <c r="J21" i="2"/>
  <c r="J20" i="2"/>
  <c r="L263" i="2" l="1"/>
  <c r="K263" i="2"/>
  <c r="J263" i="2"/>
  <c r="K77" i="2"/>
  <c r="J163" i="2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J188" i="2"/>
  <c r="L188" i="2"/>
  <c r="M102" i="2"/>
  <c r="M96" i="2"/>
  <c r="M291" i="2" s="1"/>
  <c r="K188" i="2"/>
  <c r="M95" i="2"/>
  <c r="M97" i="2"/>
  <c r="M94" i="2"/>
  <c r="K96" i="2"/>
  <c r="K291" i="2" s="1"/>
  <c r="J95" i="2"/>
  <c r="J94" i="2"/>
  <c r="J97" i="2"/>
  <c r="J292" i="2" s="1"/>
  <c r="J96" i="2"/>
  <c r="J291" i="2" s="1"/>
  <c r="K94" i="2"/>
  <c r="K95" i="2"/>
  <c r="L97" i="2"/>
  <c r="J102" i="2"/>
  <c r="J283" i="2" s="1"/>
  <c r="K102" i="2"/>
  <c r="L96" i="2"/>
  <c r="L291" i="2" s="1"/>
  <c r="L102" i="2"/>
  <c r="L95" i="2"/>
  <c r="K97" i="2"/>
  <c r="K292" i="2" s="1"/>
  <c r="L94" i="2"/>
  <c r="H23" i="2"/>
  <c r="I122" i="2"/>
  <c r="H122" i="2"/>
  <c r="J93" i="2" l="1"/>
  <c r="M283" i="2"/>
  <c r="L283" i="2"/>
  <c r="M93" i="2"/>
  <c r="K283" i="2"/>
  <c r="J289" i="2"/>
  <c r="M289" i="2"/>
  <c r="K93" i="2"/>
  <c r="L289" i="2"/>
  <c r="L93" i="2"/>
  <c r="K289" i="2"/>
  <c r="J288" i="2" l="1"/>
  <c r="J296" i="2" s="1"/>
  <c r="J307" i="2" s="1"/>
  <c r="J311" i="2" s="1"/>
  <c r="L288" i="2"/>
  <c r="L296" i="2" s="1"/>
  <c r="L307" i="2" s="1"/>
  <c r="L311" i="2" s="1"/>
  <c r="M288" i="2"/>
  <c r="M296" i="2" s="1"/>
  <c r="M307" i="2" s="1"/>
  <c r="M311" i="2" s="1"/>
  <c r="G58" i="2"/>
  <c r="K288" i="2"/>
  <c r="K296" i="2" s="1"/>
  <c r="K307" i="2" s="1"/>
  <c r="K311" i="2" s="1"/>
  <c r="G60" i="2"/>
  <c r="G59" i="2"/>
  <c r="G57" i="2"/>
  <c r="I117" i="2"/>
  <c r="H117" i="2"/>
  <c r="I148" i="2"/>
  <c r="H148" i="2"/>
  <c r="G264" i="2" l="1"/>
  <c r="G265" i="2"/>
  <c r="G148" i="2"/>
  <c r="G280" i="2" l="1"/>
  <c r="I278" i="2"/>
  <c r="H278" i="2"/>
  <c r="I268" i="2"/>
  <c r="H268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1" i="2"/>
  <c r="G192" i="2"/>
  <c r="H183" i="2"/>
  <c r="H178" i="2"/>
  <c r="I173" i="2"/>
  <c r="H173" i="2"/>
  <c r="I168" i="2"/>
  <c r="H168" i="2"/>
  <c r="G103" i="2"/>
  <c r="I138" i="2"/>
  <c r="H138" i="2"/>
  <c r="H127" i="2"/>
  <c r="I127" i="2"/>
  <c r="G129" i="2"/>
  <c r="G130" i="2"/>
  <c r="G131" i="2"/>
  <c r="G128" i="2"/>
  <c r="I112" i="2"/>
  <c r="H112" i="2"/>
  <c r="I107" i="2"/>
  <c r="H263" i="2" l="1"/>
  <c r="I263" i="2"/>
  <c r="G168" i="2"/>
  <c r="I102" i="2"/>
  <c r="G102" i="2" s="1"/>
  <c r="H163" i="2"/>
  <c r="G173" i="2"/>
  <c r="G105" i="2"/>
  <c r="G104" i="2"/>
  <c r="G278" i="2"/>
  <c r="G268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G25" i="2"/>
  <c r="G26" i="2"/>
  <c r="G27" i="2"/>
  <c r="I23" i="2"/>
  <c r="I230" i="2"/>
  <c r="I178" i="2"/>
  <c r="I163" i="2" s="1"/>
  <c r="I167" i="2"/>
  <c r="I166" i="2"/>
  <c r="I165" i="2"/>
  <c r="I285" i="2" s="1"/>
  <c r="I132" i="2"/>
  <c r="I33" i="2"/>
  <c r="I21" i="2"/>
  <c r="I20" i="2"/>
  <c r="H283" i="2" l="1"/>
  <c r="I284" i="2"/>
  <c r="G284" i="2" s="1"/>
  <c r="H77" i="2"/>
  <c r="I77" i="2"/>
  <c r="G88" i="2"/>
  <c r="G82" i="2"/>
  <c r="H56" i="2"/>
  <c r="I56" i="2"/>
  <c r="G23" i="2"/>
  <c r="H45" i="2"/>
  <c r="G45" i="2" s="1"/>
  <c r="G50" i="2"/>
  <c r="I18" i="2"/>
  <c r="G263" i="2"/>
  <c r="G79" i="2"/>
  <c r="G80" i="2"/>
  <c r="G78" i="2"/>
  <c r="I188" i="2"/>
  <c r="I94" i="2"/>
  <c r="I289" i="2" s="1"/>
  <c r="G61" i="2"/>
  <c r="G39" i="2"/>
  <c r="I96" i="2"/>
  <c r="I291" i="2" s="1"/>
  <c r="I95" i="2"/>
  <c r="I290" i="2" s="1"/>
  <c r="G77" i="2" l="1"/>
  <c r="G56" i="2"/>
  <c r="I93" i="2"/>
  <c r="I97" i="2" s="1"/>
  <c r="I292" i="2" s="1"/>
  <c r="I283" i="2" l="1"/>
  <c r="I288" i="2" s="1"/>
  <c r="I296" i="2" l="1"/>
  <c r="I307" i="2" s="1"/>
  <c r="I311" i="2" l="1"/>
  <c r="G190" i="2"/>
  <c r="G188" i="2" s="1"/>
  <c r="H21" i="2" l="1"/>
  <c r="H20" i="2"/>
  <c r="G19" i="2"/>
  <c r="G20" i="2" l="1"/>
  <c r="G21" i="2"/>
  <c r="H230" i="2"/>
  <c r="H167" i="2"/>
  <c r="H166" i="2"/>
  <c r="H165" i="2"/>
  <c r="H285" i="2" s="1"/>
  <c r="H132" i="2"/>
  <c r="H33" i="2"/>
  <c r="H18" i="2" s="1"/>
  <c r="G18" i="2" s="1"/>
  <c r="H22" i="2"/>
  <c r="H95" i="2" l="1"/>
  <c r="H290" i="2" s="1"/>
  <c r="H94" i="2"/>
  <c r="H96" i="2"/>
  <c r="H291" i="2" l="1"/>
  <c r="H289" i="2"/>
  <c r="H93" i="2"/>
  <c r="H288" i="2" s="1"/>
  <c r="G34" i="2"/>
  <c r="G35" i="2"/>
  <c r="G36" i="2"/>
  <c r="G37" i="2"/>
  <c r="G38" i="2"/>
  <c r="H97" i="2" l="1"/>
  <c r="H292" i="2" s="1"/>
  <c r="G33" i="2"/>
  <c r="H296" i="2" l="1"/>
  <c r="H307" i="2" s="1"/>
  <c r="G235" i="2"/>
  <c r="G234" i="2"/>
  <c r="G233" i="2"/>
  <c r="G232" i="2"/>
  <c r="G231" i="2"/>
  <c r="H311" i="2" l="1"/>
  <c r="G230" i="2"/>
  <c r="G49" i="2" l="1"/>
  <c r="G48" i="2"/>
  <c r="G47" i="2"/>
  <c r="G167" i="2" l="1"/>
  <c r="G166" i="2"/>
  <c r="G165" i="2"/>
  <c r="G164" i="2"/>
  <c r="G106" i="2"/>
  <c r="G22" i="2"/>
  <c r="G285" i="2" l="1"/>
  <c r="G283" i="2" s="1"/>
  <c r="G96" i="2"/>
  <c r="G95" i="2"/>
  <c r="G94" i="2"/>
  <c r="G163" i="2"/>
  <c r="G93" i="2" l="1"/>
  <c r="G288" i="2" s="1"/>
  <c r="G81" i="2" l="1"/>
  <c r="G97" i="2" l="1"/>
  <c r="G289" i="2" l="1"/>
  <c r="G290" i="2"/>
  <c r="G291" i="2"/>
  <c r="G292" i="2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K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<sst xmlns="http://schemas.openxmlformats.org/spreadsheetml/2006/main" count="733" uniqueCount="179">
  <si>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</si>
  <si>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</si>
  <si>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</si>
  <si>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</si>
  <si>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</si>
  <si>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</si>
  <si>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</si>
  <si>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</si>
  <si>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</si>
  <si>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</si>
  <si>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</si>
  <si>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</si>
  <si>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</si>
  <si>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</si>
  <si>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</si>
  <si>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</si>
  <si>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</si>
  <si>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</si>
  <si>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</si>
  <si>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</si>
  <si>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</si>
  <si>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</si>
  <si>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</si>
  <si>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</si>
  <si>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</si>
  <si>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</si>
  <si>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</si>
  <si>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</si>
  <si>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</si>
  <si>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</si>
  <si>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</si>
  <si>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</si>
  <si>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</si>
  <si>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</si>
  <si>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</si>
  <si>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</si>
  <si>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</si>
  <si>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</si>
  <si>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</si>
  <si>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</si>
  <si>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</si>
  <si>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</si>
  <si>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</si>
  <si>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</si>
  <si>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</si>
  <si>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</si>
  <si>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</si>
  <si>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</si>
  <si>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</si>
  <si>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</si>
  <si>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</si>
  <si>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</si>
  <si>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</si>
  <si>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</si>
  <si>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</si>
  <si>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</si>
  <si>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</si>
  <si>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</si>
  <si>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</si>
  <si>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</si>
  <si>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</si>
  <si>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</si>
  <si>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</si>
  <si>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</si>
  <si>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</si>
  <si>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</si>
  <si>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</si>
  <si>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</si>
  <si>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</si>
  <si>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</si>
  <si>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</si>
  <si>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</si>
  <si>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</si>
  <si>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</si>
  <si>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</si>
  <si>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</si>
  <si>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</si>
  <si>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</si>
  <si>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</si>
  <si>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</si>
  <si>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</si>
  <si>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</si>
  <si>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</si>
  <si>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</si>
  <si>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</si>
  <si>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</si>
  <si>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</si>
  <si>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</si>
  <si>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</si>
  <si>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</si>
  <si>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</si>
  <si>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</si>
  <si>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</si>
  <si>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</si>
  <si>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</si>
  <si>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</si>
  <si>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</si>
  <si>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</si>
  <si>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</si>
  <si>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</si>
  <si>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</si>
  <si>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</si>
  <si>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</si>
  <si>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</si>
  <si>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</si>
  <si>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</si>
  <si>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</si>
  <si>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</si>
  <si>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</si>
  <si>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</si>
  <si>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</si>
  <si>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</si>
  <si>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</si>
  <si>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</si>
  <si>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</si>
  <si>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</si>
  <si>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</si>
  <si>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</si>
  <si>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</si>
  <si>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</si>
  <si>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</si>
  <si>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</si>
  <si>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</si>
  <si>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</si>
  <si>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</si>
  <si>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</si>
  <si>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</si>
  <si>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</si>
  <si>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</si>
  <si>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</si>
  <si>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</si>
  <si>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</si>
  <si>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</si>
  <si>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</si>
  <si>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</si>
  <si>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</si>
  <si>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</si>
  <si>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</si>
  <si>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</si>
  <si>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</si>
  <si>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</si>
  <si>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</si>
  <si>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</si>
  <si>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</si>
  <si>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</si>
  <si>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</si>
  <si>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</si>
  <si>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</si>
  <si>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</si>
  <si>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</si>
  <si>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</si>
  <si>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</si>
  <si>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</si>
  <si>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</si>
  <si>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</si>
  <si>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</si>
  <si>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</si>
  <si>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</si>
  <si>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</si>
  <si>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</si>
  <si>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</si>
  <si>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</si>
  <si>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</si>
  <si>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</si>
  <si>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</si>
  <si>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</si>
  <si>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</si>
  <si>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</si>
  <si>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</si>
  <si>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</si>
  <si>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</si>
  <si>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</si>
  <si>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</si>
  <si>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</si>
  <si>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</si>
  <si>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</si>
  <si>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</si>
  <si>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</si>
  <si>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 xml:space="preserve">Приложение  № 1 к постановлению Администрации Исилькульского муниципального района   от  16.11.2022 г. № 607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</si>
</sst>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7"/>
  <sheetViews>
    <sheetView tabSelected="1" view="pageBreakPreview" topLeftCell="G1" zoomScale="75" zoomScaleSheetLayoutView="75" workbookViewId="0">
      <selection activeCell="I1" sqref="I1:P1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6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23.25" customHeight="1" x14ac:dyDescent="0.25">
      <c r="H1" s="21"/>
      <c r="I1" s="253" t="s">
        <v>178</v>
      </c>
      <c r="J1" s="253"/>
      <c r="K1" s="253"/>
      <c r="L1" s="253"/>
      <c r="M1" s="253"/>
      <c r="N1" s="253"/>
      <c r="O1" s="253"/>
      <c r="P1" s="253"/>
      <c r="Q1" s="106"/>
      <c r="R1" s="106"/>
      <c r="S1" s="106"/>
      <c r="T1" s="106"/>
      <c r="U1" s="106"/>
    </row>
    <row r="2" spans="1:23" ht="21.75" customHeight="1" x14ac:dyDescent="0.25">
      <c r="H2" s="21"/>
      <c r="I2" s="253" t="s">
        <v>177</v>
      </c>
      <c r="J2" s="253"/>
      <c r="K2" s="253"/>
      <c r="L2" s="253"/>
      <c r="M2" s="253"/>
      <c r="N2" s="253"/>
      <c r="O2" s="253"/>
      <c r="P2" s="253"/>
      <c r="Q2" s="106"/>
      <c r="R2" s="106"/>
      <c r="S2" s="106"/>
      <c r="T2" s="106"/>
      <c r="U2" s="106"/>
    </row>
    <row r="3" spans="1:23" ht="27" customHeight="1" x14ac:dyDescent="0.25">
      <c r="H3" s="21"/>
      <c r="I3" s="105"/>
      <c r="J3" s="105"/>
      <c r="K3" s="105"/>
      <c r="L3" s="105"/>
      <c r="M3" s="105"/>
      <c r="N3" s="105"/>
      <c r="O3" s="105"/>
      <c r="P3" s="105"/>
      <c r="Q3" s="106"/>
      <c r="R3" s="106"/>
      <c r="S3" s="106"/>
      <c r="T3" s="106"/>
      <c r="U3" s="106"/>
    </row>
    <row r="4" spans="1:23" ht="23.25" customHeight="1" x14ac:dyDescent="0.25">
      <c r="A4" s="197" t="s">
        <v>86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23" ht="23.25" customHeight="1" x14ac:dyDescent="0.25">
      <c r="A5" s="197" t="s">
        <v>55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</row>
    <row r="6" spans="1:23" ht="15" customHeight="1" x14ac:dyDescent="0.25">
      <c r="A6" s="197" t="s">
        <v>88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</row>
    <row r="7" spans="1:23" ht="15" customHeight="1" x14ac:dyDescent="0.25">
      <c r="A7" s="23"/>
      <c r="B7" s="24"/>
      <c r="C7" s="25"/>
      <c r="D7" s="25"/>
      <c r="E7" s="24"/>
      <c r="F7" s="24"/>
      <c r="G7" s="24"/>
      <c r="H7" s="26"/>
      <c r="I7" s="26"/>
      <c r="J7" s="26"/>
      <c r="K7" s="26"/>
      <c r="L7" s="26"/>
      <c r="M7" s="26"/>
      <c r="N7" s="69"/>
      <c r="O7" s="24"/>
    </row>
    <row r="8" spans="1:23" ht="84" customHeight="1" x14ac:dyDescent="0.25">
      <c r="A8" s="186" t="s">
        <v>0</v>
      </c>
      <c r="B8" s="183" t="s">
        <v>1</v>
      </c>
      <c r="C8" s="201" t="s">
        <v>2</v>
      </c>
      <c r="D8" s="202"/>
      <c r="E8" s="183" t="s">
        <v>72</v>
      </c>
      <c r="F8" s="176" t="s">
        <v>4</v>
      </c>
      <c r="G8" s="177"/>
      <c r="H8" s="177"/>
      <c r="I8" s="177"/>
      <c r="J8" s="177"/>
      <c r="K8" s="177"/>
      <c r="L8" s="177"/>
      <c r="M8" s="178"/>
      <c r="N8" s="207" t="s">
        <v>71</v>
      </c>
      <c r="O8" s="208"/>
      <c r="P8" s="208"/>
      <c r="Q8" s="208"/>
      <c r="R8" s="208"/>
      <c r="S8" s="208"/>
      <c r="T8" s="208"/>
      <c r="U8" s="209"/>
    </row>
    <row r="9" spans="1:23" ht="49.5" customHeight="1" x14ac:dyDescent="0.25">
      <c r="A9" s="187"/>
      <c r="B9" s="184"/>
      <c r="C9" s="191" t="s">
        <v>12</v>
      </c>
      <c r="D9" s="191" t="s">
        <v>13</v>
      </c>
      <c r="E9" s="184"/>
      <c r="F9" s="183" t="s">
        <v>3</v>
      </c>
      <c r="G9" s="198" t="s">
        <v>5</v>
      </c>
      <c r="H9" s="179"/>
      <c r="I9" s="179"/>
      <c r="J9" s="179"/>
      <c r="K9" s="179"/>
      <c r="L9" s="179"/>
      <c r="M9" s="180"/>
      <c r="N9" s="205" t="s">
        <v>6</v>
      </c>
      <c r="O9" s="183" t="s">
        <v>7</v>
      </c>
      <c r="P9" s="177"/>
      <c r="Q9" s="177"/>
      <c r="R9" s="177"/>
      <c r="S9" s="177"/>
      <c r="T9" s="177"/>
      <c r="U9" s="178"/>
    </row>
    <row r="10" spans="1:23" ht="2.25" hidden="1" customHeight="1" x14ac:dyDescent="0.25">
      <c r="A10" s="187"/>
      <c r="B10" s="184"/>
      <c r="C10" s="192"/>
      <c r="D10" s="192"/>
      <c r="E10" s="184"/>
      <c r="F10" s="184"/>
      <c r="G10" s="199"/>
      <c r="H10" s="181"/>
      <c r="I10" s="181"/>
      <c r="J10" s="181"/>
      <c r="K10" s="181"/>
      <c r="L10" s="181"/>
      <c r="M10" s="182"/>
      <c r="N10" s="206"/>
      <c r="O10" s="185"/>
      <c r="P10" s="177"/>
      <c r="Q10" s="177"/>
      <c r="R10" s="177"/>
      <c r="S10" s="177"/>
      <c r="T10" s="177"/>
      <c r="U10" s="178"/>
    </row>
    <row r="11" spans="1:23" ht="23.25" customHeight="1" x14ac:dyDescent="0.25">
      <c r="A11" s="188"/>
      <c r="B11" s="185"/>
      <c r="C11" s="193"/>
      <c r="D11" s="193"/>
      <c r="E11" s="185"/>
      <c r="F11" s="185"/>
      <c r="G11" s="200"/>
      <c r="H11" s="27">
        <v>2021</v>
      </c>
      <c r="I11" s="27">
        <v>2022</v>
      </c>
      <c r="J11" s="27">
        <v>2023</v>
      </c>
      <c r="K11" s="27">
        <v>2024</v>
      </c>
      <c r="L11" s="27">
        <v>2025</v>
      </c>
      <c r="M11" s="27">
        <v>2026</v>
      </c>
      <c r="N11" s="70"/>
      <c r="O11" s="28"/>
      <c r="P11" s="27">
        <v>2021</v>
      </c>
      <c r="Q11" s="27">
        <v>2022</v>
      </c>
      <c r="R11" s="27">
        <v>2023</v>
      </c>
      <c r="S11" s="27">
        <v>2024</v>
      </c>
      <c r="T11" s="27">
        <v>2025</v>
      </c>
      <c r="U11" s="27">
        <v>2026</v>
      </c>
    </row>
    <row r="12" spans="1:23" ht="26.25" customHeight="1" thickBot="1" x14ac:dyDescent="0.3">
      <c r="A12" s="203">
        <v>1</v>
      </c>
      <c r="B12" s="204"/>
      <c r="C12" s="76">
        <v>2</v>
      </c>
      <c r="D12" s="76">
        <v>3</v>
      </c>
      <c r="E12" s="3">
        <v>4</v>
      </c>
      <c r="F12" s="3">
        <v>5</v>
      </c>
      <c r="G12" s="3">
        <v>6</v>
      </c>
      <c r="H12" s="17">
        <v>7</v>
      </c>
      <c r="I12" s="17">
        <v>8</v>
      </c>
      <c r="J12" s="17">
        <v>9</v>
      </c>
      <c r="K12" s="17">
        <v>10</v>
      </c>
      <c r="L12" s="17">
        <v>11</v>
      </c>
      <c r="M12" s="17">
        <v>12</v>
      </c>
      <c r="N12" s="65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30" customFormat="1" ht="21" customHeight="1" x14ac:dyDescent="0.25">
      <c r="A13" s="217" t="s">
        <v>19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102"/>
      <c r="R13" s="102"/>
      <c r="S13" s="102"/>
      <c r="T13" s="102"/>
      <c r="U13" s="102"/>
      <c r="V13" s="29"/>
      <c r="W13" s="29"/>
    </row>
    <row r="14" spans="1:23" s="26" customFormat="1" ht="18" customHeight="1" x14ac:dyDescent="0.25">
      <c r="A14" s="189" t="s">
        <v>58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03"/>
      <c r="R14" s="103"/>
      <c r="S14" s="103"/>
      <c r="T14" s="103"/>
      <c r="U14" s="103"/>
      <c r="V14" s="31"/>
      <c r="W14" s="31"/>
    </row>
    <row r="15" spans="1:23" s="26" customFormat="1" ht="21" customHeight="1" x14ac:dyDescent="0.25">
      <c r="A15" s="189" t="s">
        <v>89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03"/>
      <c r="R15" s="103"/>
      <c r="S15" s="103"/>
      <c r="T15" s="103"/>
      <c r="U15" s="103"/>
      <c r="V15" s="31"/>
      <c r="W15" s="31"/>
    </row>
    <row r="16" spans="1:23" s="26" customFormat="1" ht="18.75" customHeight="1" x14ac:dyDescent="0.25">
      <c r="A16" s="189" t="s">
        <v>20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03"/>
      <c r="R16" s="103"/>
      <c r="S16" s="103"/>
      <c r="T16" s="103"/>
      <c r="U16" s="103"/>
      <c r="V16" s="31"/>
      <c r="W16" s="31"/>
    </row>
    <row r="17" spans="1:23" s="26" customFormat="1" ht="17.25" customHeight="1" x14ac:dyDescent="0.25">
      <c r="A17" s="174" t="s">
        <v>59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03"/>
      <c r="R17" s="103"/>
      <c r="S17" s="103"/>
      <c r="T17" s="103"/>
      <c r="U17" s="103"/>
      <c r="V17" s="31"/>
      <c r="W17" s="31"/>
    </row>
    <row r="18" spans="1:23" s="21" customFormat="1" ht="27.75" customHeight="1" x14ac:dyDescent="0.25">
      <c r="A18" s="133" t="s">
        <v>15</v>
      </c>
      <c r="B18" s="125" t="s">
        <v>22</v>
      </c>
      <c r="C18" s="154" t="s">
        <v>87</v>
      </c>
      <c r="D18" s="154" t="s">
        <v>122</v>
      </c>
      <c r="E18" s="125" t="s">
        <v>21</v>
      </c>
      <c r="F18" s="15" t="s">
        <v>8</v>
      </c>
      <c r="G18" s="49">
        <f>H18+I18+M18+J18+K18+L18</f>
        <v>90464400.769999996</v>
      </c>
      <c r="H18" s="49">
        <f>H23+H39+H33+H28</f>
        <v>18835833.300000001</v>
      </c>
      <c r="I18" s="49">
        <f t="shared" ref="I18:M19" si="0">I23+I39+I33+I28</f>
        <v>21386070.48</v>
      </c>
      <c r="J18" s="49">
        <f>J23+J39+J33+J28</f>
        <v>14159998.369999999</v>
      </c>
      <c r="K18" s="49">
        <f t="shared" si="0"/>
        <v>14075930.619999999</v>
      </c>
      <c r="L18" s="49">
        <f t="shared" si="0"/>
        <v>11003284</v>
      </c>
      <c r="M18" s="49">
        <f t="shared" si="0"/>
        <v>11003284</v>
      </c>
      <c r="N18" s="149" t="s">
        <v>14</v>
      </c>
      <c r="O18" s="116" t="s">
        <v>14</v>
      </c>
      <c r="P18" s="116" t="s">
        <v>14</v>
      </c>
      <c r="Q18" s="116" t="s">
        <v>14</v>
      </c>
      <c r="R18" s="116" t="s">
        <v>14</v>
      </c>
      <c r="S18" s="116" t="s">
        <v>14</v>
      </c>
      <c r="T18" s="116" t="s">
        <v>14</v>
      </c>
      <c r="U18" s="116" t="s">
        <v>14</v>
      </c>
      <c r="V18" s="32"/>
      <c r="W18" s="32"/>
    </row>
    <row r="19" spans="1:23" s="21" customFormat="1" ht="120.75" customHeight="1" x14ac:dyDescent="0.25">
      <c r="A19" s="134"/>
      <c r="B19" s="126"/>
      <c r="C19" s="155"/>
      <c r="D19" s="155"/>
      <c r="E19" s="126"/>
      <c r="F19" s="15" t="s">
        <v>81</v>
      </c>
      <c r="G19" s="49">
        <f>H19+I19+M19+J19+K19+L19</f>
        <v>62854272.960000001</v>
      </c>
      <c r="H19" s="49">
        <f>H24+H40+H34+H29</f>
        <v>12179574.85</v>
      </c>
      <c r="I19" s="49">
        <f t="shared" si="0"/>
        <v>10021510.279999999</v>
      </c>
      <c r="J19" s="49">
        <f t="shared" si="0"/>
        <v>9365343.7899999991</v>
      </c>
      <c r="K19" s="49">
        <f t="shared" si="0"/>
        <v>9281276.0399999991</v>
      </c>
      <c r="L19" s="49">
        <f t="shared" si="0"/>
        <v>11003284</v>
      </c>
      <c r="M19" s="49">
        <f t="shared" si="0"/>
        <v>11003284</v>
      </c>
      <c r="N19" s="150"/>
      <c r="O19" s="117"/>
      <c r="P19" s="117"/>
      <c r="Q19" s="117"/>
      <c r="R19" s="117"/>
      <c r="S19" s="117"/>
      <c r="T19" s="117"/>
      <c r="U19" s="117"/>
      <c r="V19" s="32"/>
      <c r="W19" s="32"/>
    </row>
    <row r="20" spans="1:23" s="21" customFormat="1" ht="72" customHeight="1" x14ac:dyDescent="0.25">
      <c r="A20" s="134"/>
      <c r="B20" s="126"/>
      <c r="C20" s="155"/>
      <c r="D20" s="155"/>
      <c r="E20" s="126"/>
      <c r="F20" s="15" t="s">
        <v>66</v>
      </c>
      <c r="G20" s="49">
        <f>H20+I20+M20+J20+K20+L20</f>
        <v>9214610.8000000007</v>
      </c>
      <c r="H20" s="49">
        <f t="shared" ref="H20:I20" si="1">H25+H41+H35+H30</f>
        <v>3680012.79</v>
      </c>
      <c r="I20" s="49">
        <f t="shared" si="1"/>
        <v>5534598.0099999998</v>
      </c>
      <c r="J20" s="49">
        <f t="shared" ref="J20:L20" si="2">J25+J41+J35+J30</f>
        <v>0</v>
      </c>
      <c r="K20" s="49">
        <f t="shared" si="2"/>
        <v>0</v>
      </c>
      <c r="L20" s="49">
        <f t="shared" si="2"/>
        <v>0</v>
      </c>
      <c r="M20" s="49">
        <f t="shared" ref="M20" si="3">M25+M41+M35+M30</f>
        <v>0</v>
      </c>
      <c r="N20" s="150"/>
      <c r="O20" s="117"/>
      <c r="P20" s="117"/>
      <c r="Q20" s="117"/>
      <c r="R20" s="117"/>
      <c r="S20" s="117"/>
      <c r="T20" s="117"/>
      <c r="U20" s="117"/>
      <c r="V20" s="32"/>
      <c r="W20" s="32"/>
    </row>
    <row r="21" spans="1:23" s="21" customFormat="1" ht="67.5" customHeight="1" x14ac:dyDescent="0.25">
      <c r="A21" s="134"/>
      <c r="B21" s="126"/>
      <c r="C21" s="155"/>
      <c r="D21" s="155"/>
      <c r="E21" s="126"/>
      <c r="F21" s="15" t="s">
        <v>67</v>
      </c>
      <c r="G21" s="49">
        <f>H21+I21+M21+J21+K21+L21</f>
        <v>18176999.350000001</v>
      </c>
      <c r="H21" s="49">
        <f t="shared" ref="H21:I22" si="4">H26+H42+H37</f>
        <v>2912574</v>
      </c>
      <c r="I21" s="49">
        <f t="shared" si="4"/>
        <v>5775116.1900000004</v>
      </c>
      <c r="J21" s="49">
        <f t="shared" ref="J21:L21" si="5">J26+J42+J37</f>
        <v>4744654.58</v>
      </c>
      <c r="K21" s="49">
        <f t="shared" si="5"/>
        <v>4744654.58</v>
      </c>
      <c r="L21" s="49">
        <f t="shared" si="5"/>
        <v>0</v>
      </c>
      <c r="M21" s="49">
        <f t="shared" ref="M21" si="6">M26+M42+M37</f>
        <v>0</v>
      </c>
      <c r="N21" s="150"/>
      <c r="O21" s="117"/>
      <c r="P21" s="117"/>
      <c r="Q21" s="117"/>
      <c r="R21" s="117"/>
      <c r="S21" s="117"/>
      <c r="T21" s="117"/>
      <c r="U21" s="117"/>
      <c r="V21" s="32"/>
      <c r="W21" s="32"/>
    </row>
    <row r="22" spans="1:23" s="21" customFormat="1" ht="35.25" customHeight="1" x14ac:dyDescent="0.25">
      <c r="A22" s="135"/>
      <c r="B22" s="127"/>
      <c r="C22" s="156"/>
      <c r="D22" s="156"/>
      <c r="E22" s="127"/>
      <c r="F22" s="15" t="s">
        <v>68</v>
      </c>
      <c r="G22" s="49">
        <f>H22+I22+M22+J22+K22+L22</f>
        <v>218517.66</v>
      </c>
      <c r="H22" s="49">
        <f t="shared" si="4"/>
        <v>63671.66</v>
      </c>
      <c r="I22" s="49">
        <f t="shared" si="4"/>
        <v>54846</v>
      </c>
      <c r="J22" s="49">
        <f t="shared" ref="J22:L22" si="7">J27+J43+J38</f>
        <v>50000</v>
      </c>
      <c r="K22" s="49">
        <f t="shared" si="7"/>
        <v>50000</v>
      </c>
      <c r="L22" s="49">
        <f t="shared" si="7"/>
        <v>0</v>
      </c>
      <c r="M22" s="49">
        <f t="shared" ref="M22" si="8">M27+M43+M38</f>
        <v>0</v>
      </c>
      <c r="N22" s="151"/>
      <c r="O22" s="118"/>
      <c r="P22" s="118"/>
      <c r="Q22" s="118"/>
      <c r="R22" s="118"/>
      <c r="S22" s="118"/>
      <c r="T22" s="118"/>
      <c r="U22" s="118"/>
      <c r="V22" s="32"/>
      <c r="W22" s="32"/>
    </row>
    <row r="23" spans="1:23" s="26" customFormat="1" ht="28.5" customHeight="1" x14ac:dyDescent="0.25">
      <c r="A23" s="113" t="s">
        <v>9</v>
      </c>
      <c r="B23" s="116" t="s">
        <v>123</v>
      </c>
      <c r="C23" s="119" t="s">
        <v>87</v>
      </c>
      <c r="D23" s="119" t="s">
        <v>122</v>
      </c>
      <c r="E23" s="116" t="s">
        <v>21</v>
      </c>
      <c r="F23" s="14" t="s">
        <v>8</v>
      </c>
      <c r="G23" s="50">
        <f>G24+G25+G26+G27</f>
        <v>77440107.169999987</v>
      </c>
      <c r="H23" s="50">
        <f>H24+H25+H26+H27</f>
        <v>17650059.199999999</v>
      </c>
      <c r="I23" s="50">
        <f t="shared" ref="I23" si="9">I24+I25+I26+I27</f>
        <v>20255824.140000001</v>
      </c>
      <c r="J23" s="50">
        <f t="shared" ref="J23:L23" si="10">J24+J25+J26+J27</f>
        <v>13699998.369999999</v>
      </c>
      <c r="K23" s="50">
        <f t="shared" si="10"/>
        <v>13615930.619999999</v>
      </c>
      <c r="L23" s="50">
        <f t="shared" si="10"/>
        <v>10903802</v>
      </c>
      <c r="M23" s="50">
        <f t="shared" ref="M23" si="11">M24+M25+M26+M27</f>
        <v>10903802</v>
      </c>
      <c r="N23" s="149" t="s">
        <v>44</v>
      </c>
      <c r="O23" s="128" t="s">
        <v>45</v>
      </c>
      <c r="P23" s="128">
        <v>5392.67</v>
      </c>
      <c r="Q23" s="128">
        <v>5780.75</v>
      </c>
      <c r="R23" s="128">
        <v>5875</v>
      </c>
      <c r="S23" s="128">
        <v>5875</v>
      </c>
      <c r="T23" s="128">
        <v>5875</v>
      </c>
      <c r="U23" s="128">
        <v>5875</v>
      </c>
      <c r="V23" s="31"/>
      <c r="W23" s="31"/>
    </row>
    <row r="24" spans="1:23" s="26" customFormat="1" ht="83.25" customHeight="1" x14ac:dyDescent="0.25">
      <c r="A24" s="114"/>
      <c r="B24" s="117"/>
      <c r="C24" s="120"/>
      <c r="D24" s="120"/>
      <c r="E24" s="117"/>
      <c r="F24" s="14" t="s">
        <v>81</v>
      </c>
      <c r="G24" s="50">
        <f>M24+H24+I24+J24+K24+L24</f>
        <v>59979796.960000001</v>
      </c>
      <c r="H24" s="51">
        <v>11275592.85</v>
      </c>
      <c r="I24" s="51">
        <v>9169980.2799999993</v>
      </c>
      <c r="J24" s="51">
        <v>8905343.7899999991</v>
      </c>
      <c r="K24" s="51">
        <v>8821276.0399999991</v>
      </c>
      <c r="L24" s="51">
        <v>10903802</v>
      </c>
      <c r="M24" s="51">
        <v>10903802</v>
      </c>
      <c r="N24" s="151"/>
      <c r="O24" s="129"/>
      <c r="P24" s="129"/>
      <c r="Q24" s="129"/>
      <c r="R24" s="129"/>
      <c r="S24" s="129"/>
      <c r="T24" s="129"/>
      <c r="U24" s="129"/>
      <c r="V24" s="31"/>
      <c r="W24" s="31"/>
    </row>
    <row r="25" spans="1:23" s="26" customFormat="1" ht="49.5" customHeight="1" x14ac:dyDescent="0.25">
      <c r="A25" s="114"/>
      <c r="B25" s="117"/>
      <c r="C25" s="120"/>
      <c r="D25" s="120"/>
      <c r="E25" s="117"/>
      <c r="F25" s="14" t="s">
        <v>66</v>
      </c>
      <c r="G25" s="50">
        <f>M25+H25+I25</f>
        <v>8654102.3599999994</v>
      </c>
      <c r="H25" s="51">
        <v>3398220.69</v>
      </c>
      <c r="I25" s="51">
        <v>5255881.67</v>
      </c>
      <c r="J25" s="51">
        <v>0</v>
      </c>
      <c r="K25" s="51">
        <v>0</v>
      </c>
      <c r="L25" s="51">
        <v>0</v>
      </c>
      <c r="M25" s="51">
        <v>0</v>
      </c>
      <c r="N25" s="194" t="s">
        <v>147</v>
      </c>
      <c r="O25" s="128" t="s">
        <v>48</v>
      </c>
      <c r="P25" s="5">
        <v>75.5</v>
      </c>
      <c r="Q25" s="52">
        <v>79.680000000000007</v>
      </c>
      <c r="R25" s="52">
        <v>73.47</v>
      </c>
      <c r="S25" s="52">
        <v>73.47</v>
      </c>
      <c r="T25" s="52">
        <v>0</v>
      </c>
      <c r="U25" s="52">
        <v>0</v>
      </c>
      <c r="V25" s="31"/>
      <c r="W25" s="31"/>
    </row>
    <row r="26" spans="1:23" s="26" customFormat="1" ht="130.5" customHeight="1" x14ac:dyDescent="0.25">
      <c r="A26" s="114"/>
      <c r="B26" s="117"/>
      <c r="C26" s="120"/>
      <c r="D26" s="120"/>
      <c r="E26" s="117"/>
      <c r="F26" s="14" t="s">
        <v>67</v>
      </c>
      <c r="G26" s="50">
        <f>M26+H26+I26</f>
        <v>8687690.1900000013</v>
      </c>
      <c r="H26" s="50">
        <v>2912574</v>
      </c>
      <c r="I26" s="50">
        <v>5775116.1900000004</v>
      </c>
      <c r="J26" s="50">
        <v>4744654.58</v>
      </c>
      <c r="K26" s="50">
        <v>4744654.58</v>
      </c>
      <c r="L26" s="50">
        <v>0</v>
      </c>
      <c r="M26" s="50">
        <v>0</v>
      </c>
      <c r="N26" s="195"/>
      <c r="O26" s="139"/>
      <c r="P26" s="5"/>
      <c r="Q26" s="5"/>
      <c r="R26" s="5"/>
      <c r="S26" s="5"/>
      <c r="T26" s="5"/>
      <c r="U26" s="5"/>
      <c r="V26" s="31"/>
      <c r="W26" s="31"/>
    </row>
    <row r="27" spans="1:23" s="26" customFormat="1" ht="37.5" customHeight="1" x14ac:dyDescent="0.25">
      <c r="A27" s="115"/>
      <c r="B27" s="118"/>
      <c r="C27" s="121"/>
      <c r="D27" s="121"/>
      <c r="E27" s="118"/>
      <c r="F27" s="14" t="s">
        <v>68</v>
      </c>
      <c r="G27" s="13">
        <f>M27+H27+I27</f>
        <v>118517.66</v>
      </c>
      <c r="H27" s="14">
        <v>63671.66</v>
      </c>
      <c r="I27" s="14">
        <v>54846</v>
      </c>
      <c r="J27" s="14">
        <v>50000</v>
      </c>
      <c r="K27" s="14">
        <v>50000</v>
      </c>
      <c r="L27" s="51">
        <v>0</v>
      </c>
      <c r="M27" s="51">
        <v>0</v>
      </c>
      <c r="N27" s="196"/>
      <c r="O27" s="129"/>
      <c r="P27" s="6"/>
      <c r="Q27" s="6"/>
      <c r="R27" s="6"/>
      <c r="S27" s="6"/>
      <c r="T27" s="6"/>
      <c r="U27" s="6"/>
      <c r="V27" s="31"/>
      <c r="W27" s="31"/>
    </row>
    <row r="28" spans="1:23" s="26" customFormat="1" ht="15.75" customHeight="1" x14ac:dyDescent="0.25">
      <c r="A28" s="113" t="s">
        <v>16</v>
      </c>
      <c r="B28" s="116" t="s">
        <v>23</v>
      </c>
      <c r="C28" s="119" t="s">
        <v>87</v>
      </c>
      <c r="D28" s="119" t="s">
        <v>122</v>
      </c>
      <c r="E28" s="116" t="s">
        <v>21</v>
      </c>
      <c r="F28" s="14" t="s">
        <v>8</v>
      </c>
      <c r="G28" s="13">
        <f>G29+G30+G31+G32</f>
        <v>3286538.44</v>
      </c>
      <c r="H28" s="13">
        <f t="shared" ref="H28:I28" si="12">H29+H30+H31+H32</f>
        <v>1136292.1000000001</v>
      </c>
      <c r="I28" s="13">
        <f t="shared" si="12"/>
        <v>1130246.3400000001</v>
      </c>
      <c r="J28" s="13">
        <f t="shared" ref="J28:L28" si="13">J29+J30+J31+J32</f>
        <v>460000</v>
      </c>
      <c r="K28" s="13">
        <f t="shared" si="13"/>
        <v>460000</v>
      </c>
      <c r="L28" s="13">
        <f t="shared" si="13"/>
        <v>50000</v>
      </c>
      <c r="M28" s="13">
        <f t="shared" ref="M28" si="14">M29+M30+M31+M32</f>
        <v>50000</v>
      </c>
      <c r="N28" s="149" t="s">
        <v>128</v>
      </c>
      <c r="O28" s="128" t="s">
        <v>45</v>
      </c>
      <c r="P28" s="128">
        <v>250</v>
      </c>
      <c r="Q28" s="128">
        <v>250</v>
      </c>
      <c r="R28" s="128">
        <v>250</v>
      </c>
      <c r="S28" s="128">
        <v>250</v>
      </c>
      <c r="T28" s="128">
        <v>250</v>
      </c>
      <c r="U28" s="128">
        <v>250</v>
      </c>
      <c r="V28" s="31"/>
      <c r="W28" s="31"/>
    </row>
    <row r="29" spans="1:23" s="26" customFormat="1" ht="87" customHeight="1" x14ac:dyDescent="0.25">
      <c r="A29" s="114"/>
      <c r="B29" s="117"/>
      <c r="C29" s="120"/>
      <c r="D29" s="120"/>
      <c r="E29" s="117"/>
      <c r="F29" s="14" t="s">
        <v>81</v>
      </c>
      <c r="G29" s="13">
        <f>M29+H29+I29+J29+K29+L29</f>
        <v>2726030</v>
      </c>
      <c r="H29" s="14">
        <v>854500</v>
      </c>
      <c r="I29" s="14">
        <v>851530</v>
      </c>
      <c r="J29" s="14">
        <v>460000</v>
      </c>
      <c r="K29" s="14">
        <v>460000</v>
      </c>
      <c r="L29" s="14">
        <v>50000</v>
      </c>
      <c r="M29" s="14">
        <v>50000</v>
      </c>
      <c r="N29" s="151"/>
      <c r="O29" s="129"/>
      <c r="P29" s="129"/>
      <c r="Q29" s="129"/>
      <c r="R29" s="129"/>
      <c r="S29" s="129"/>
      <c r="T29" s="129"/>
      <c r="U29" s="129"/>
      <c r="V29" s="31"/>
      <c r="W29" s="31"/>
    </row>
    <row r="30" spans="1:23" s="26" customFormat="1" ht="48.75" customHeight="1" x14ac:dyDescent="0.25">
      <c r="A30" s="114"/>
      <c r="B30" s="117"/>
      <c r="C30" s="120"/>
      <c r="D30" s="120"/>
      <c r="E30" s="117"/>
      <c r="F30" s="14" t="s">
        <v>66</v>
      </c>
      <c r="G30" s="50">
        <f t="shared" ref="G30:G32" si="15">M30+H30+I30+J30+K30+L30</f>
        <v>560508.43999999994</v>
      </c>
      <c r="H30" s="51">
        <v>281792.09999999998</v>
      </c>
      <c r="I30" s="51">
        <v>278716.34000000003</v>
      </c>
      <c r="J30" s="51">
        <v>0</v>
      </c>
      <c r="K30" s="51">
        <v>0</v>
      </c>
      <c r="L30" s="51">
        <v>0</v>
      </c>
      <c r="M30" s="51">
        <v>0</v>
      </c>
      <c r="N30" s="66" t="s">
        <v>166</v>
      </c>
      <c r="O30" s="48" t="s">
        <v>48</v>
      </c>
      <c r="P30" s="58">
        <v>2</v>
      </c>
      <c r="Q30" s="59">
        <v>2</v>
      </c>
      <c r="R30" s="59">
        <v>0</v>
      </c>
      <c r="S30" s="59">
        <v>0</v>
      </c>
      <c r="T30" s="59">
        <v>0</v>
      </c>
      <c r="U30" s="59">
        <v>0</v>
      </c>
      <c r="V30" s="31"/>
      <c r="W30" s="31"/>
    </row>
    <row r="31" spans="1:23" s="26" customFormat="1" ht="54" customHeight="1" x14ac:dyDescent="0.25">
      <c r="A31" s="114"/>
      <c r="B31" s="117"/>
      <c r="C31" s="120"/>
      <c r="D31" s="120"/>
      <c r="E31" s="117"/>
      <c r="F31" s="14" t="s">
        <v>67</v>
      </c>
      <c r="G31" s="50">
        <f t="shared" si="15"/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81"/>
      <c r="O31" s="5"/>
      <c r="P31" s="5"/>
      <c r="Q31" s="5"/>
      <c r="R31" s="5"/>
      <c r="S31" s="5"/>
      <c r="T31" s="5"/>
      <c r="U31" s="5"/>
      <c r="V31" s="31"/>
      <c r="W31" s="31"/>
    </row>
    <row r="32" spans="1:23" s="26" customFormat="1" ht="34.9" customHeight="1" x14ac:dyDescent="0.25">
      <c r="A32" s="115"/>
      <c r="B32" s="118"/>
      <c r="C32" s="121"/>
      <c r="D32" s="121"/>
      <c r="E32" s="118"/>
      <c r="F32" s="14" t="s">
        <v>68</v>
      </c>
      <c r="G32" s="50">
        <f t="shared" si="15"/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80"/>
      <c r="O32" s="6"/>
      <c r="P32" s="6"/>
      <c r="Q32" s="6"/>
      <c r="R32" s="6"/>
      <c r="S32" s="6"/>
      <c r="T32" s="6"/>
      <c r="U32" s="6"/>
      <c r="V32" s="31"/>
      <c r="W32" s="31"/>
    </row>
    <row r="33" spans="1:23" s="26" customFormat="1" ht="34.9" hidden="1" customHeight="1" x14ac:dyDescent="0.25">
      <c r="A33" s="113" t="s">
        <v>82</v>
      </c>
      <c r="B33" s="116"/>
      <c r="C33" s="119"/>
      <c r="D33" s="119"/>
      <c r="E33" s="116"/>
      <c r="F33" s="14"/>
      <c r="G33" s="13" t="e">
        <f t="shared" ref="G33" si="16">G34+G35+G36+G37+G38</f>
        <v>#REF!</v>
      </c>
      <c r="H33" s="13">
        <f t="shared" ref="H33:I33" si="17">H34+H35+H36+H37+H38</f>
        <v>0</v>
      </c>
      <c r="I33" s="13">
        <f t="shared" si="17"/>
        <v>0</v>
      </c>
      <c r="J33" s="13">
        <f t="shared" ref="J33:L33" si="18">J34+J35+J36+J37+J38</f>
        <v>0</v>
      </c>
      <c r="K33" s="13">
        <f t="shared" si="18"/>
        <v>0</v>
      </c>
      <c r="L33" s="13">
        <f t="shared" si="18"/>
        <v>0</v>
      </c>
      <c r="M33" s="13">
        <f t="shared" ref="M33" si="19">M34+M35+M36+M37+M38</f>
        <v>0</v>
      </c>
      <c r="N33" s="149"/>
      <c r="O33" s="128"/>
      <c r="P33" s="128"/>
      <c r="Q33" s="128"/>
      <c r="R33" s="128"/>
      <c r="S33" s="128"/>
      <c r="T33" s="128"/>
      <c r="U33" s="128"/>
      <c r="V33" s="31"/>
      <c r="W33" s="31"/>
    </row>
    <row r="34" spans="1:23" s="26" customFormat="1" ht="87" hidden="1" customHeight="1" x14ac:dyDescent="0.25">
      <c r="A34" s="114"/>
      <c r="B34" s="117"/>
      <c r="C34" s="120"/>
      <c r="D34" s="120"/>
      <c r="E34" s="117"/>
      <c r="F34" s="14"/>
      <c r="G34" s="13" t="e">
        <f>#REF!+#REF!+#REF!+#REF!+#REF!+#REF!+#REF!+M34</f>
        <v>#REF!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50"/>
      <c r="O34" s="139"/>
      <c r="P34" s="139"/>
      <c r="Q34" s="139"/>
      <c r="R34" s="139"/>
      <c r="S34" s="139"/>
      <c r="T34" s="139"/>
      <c r="U34" s="139"/>
      <c r="V34" s="31"/>
      <c r="W34" s="31"/>
    </row>
    <row r="35" spans="1:23" s="26" customFormat="1" ht="57.75" hidden="1" customHeight="1" x14ac:dyDescent="0.25">
      <c r="A35" s="114"/>
      <c r="B35" s="117"/>
      <c r="C35" s="120"/>
      <c r="D35" s="120"/>
      <c r="E35" s="117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50"/>
      <c r="O35" s="139"/>
      <c r="P35" s="139"/>
      <c r="Q35" s="139"/>
      <c r="R35" s="139"/>
      <c r="S35" s="139"/>
      <c r="T35" s="139"/>
      <c r="U35" s="139"/>
      <c r="V35" s="31"/>
      <c r="W35" s="31"/>
    </row>
    <row r="36" spans="1:23" s="26" customFormat="1" ht="36.75" hidden="1" customHeight="1" x14ac:dyDescent="0.25">
      <c r="A36" s="114"/>
      <c r="B36" s="117"/>
      <c r="C36" s="120"/>
      <c r="D36" s="120"/>
      <c r="E36" s="117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50"/>
      <c r="O36" s="139"/>
      <c r="P36" s="139"/>
      <c r="Q36" s="139"/>
      <c r="R36" s="139"/>
      <c r="S36" s="139"/>
      <c r="T36" s="139"/>
      <c r="U36" s="139"/>
      <c r="V36" s="31"/>
      <c r="W36" s="31"/>
    </row>
    <row r="37" spans="1:23" s="26" customFormat="1" ht="54" hidden="1" customHeight="1" x14ac:dyDescent="0.25">
      <c r="A37" s="114"/>
      <c r="B37" s="117"/>
      <c r="C37" s="120"/>
      <c r="D37" s="120"/>
      <c r="E37" s="117"/>
      <c r="F37" s="14"/>
      <c r="G37" s="13" t="e">
        <f>#REF!+#REF!+#REF!+#REF!+#REF!+#REF!+#REF!+M37</f>
        <v>#REF!</v>
      </c>
      <c r="H37" s="14"/>
      <c r="I37" s="14"/>
      <c r="J37" s="14"/>
      <c r="K37" s="14"/>
      <c r="L37" s="14"/>
      <c r="M37" s="14"/>
      <c r="N37" s="150"/>
      <c r="O37" s="139"/>
      <c r="P37" s="139"/>
      <c r="Q37" s="139"/>
      <c r="R37" s="139"/>
      <c r="S37" s="139"/>
      <c r="T37" s="139"/>
      <c r="U37" s="139"/>
      <c r="V37" s="31"/>
      <c r="W37" s="31"/>
    </row>
    <row r="38" spans="1:23" s="26" customFormat="1" ht="34.9" hidden="1" customHeight="1" x14ac:dyDescent="0.25">
      <c r="A38" s="115"/>
      <c r="B38" s="118"/>
      <c r="C38" s="121"/>
      <c r="D38" s="121"/>
      <c r="E38" s="118"/>
      <c r="F38" s="14"/>
      <c r="G38" s="13" t="e">
        <f>#REF!+#REF!+#REF!+#REF!+#REF!+#REF!+#REF!+M38</f>
        <v>#REF!</v>
      </c>
      <c r="H38" s="14"/>
      <c r="I38" s="14"/>
      <c r="J38" s="14"/>
      <c r="K38" s="14"/>
      <c r="L38" s="14"/>
      <c r="M38" s="14"/>
      <c r="N38" s="151"/>
      <c r="O38" s="129"/>
      <c r="P38" s="129"/>
      <c r="Q38" s="129"/>
      <c r="R38" s="129"/>
      <c r="S38" s="129"/>
      <c r="T38" s="129"/>
      <c r="U38" s="129"/>
      <c r="V38" s="31"/>
      <c r="W38" s="31"/>
    </row>
    <row r="39" spans="1:23" s="26" customFormat="1" ht="21.75" customHeight="1" x14ac:dyDescent="0.25">
      <c r="A39" s="113" t="s">
        <v>82</v>
      </c>
      <c r="B39" s="116" t="s">
        <v>83</v>
      </c>
      <c r="C39" s="119" t="s">
        <v>87</v>
      </c>
      <c r="D39" s="119" t="s">
        <v>122</v>
      </c>
      <c r="E39" s="116" t="s">
        <v>21</v>
      </c>
      <c r="F39" s="14" t="s">
        <v>8</v>
      </c>
      <c r="G39" s="13">
        <f>G40+G41+G42+G43</f>
        <v>148446</v>
      </c>
      <c r="H39" s="13">
        <f t="shared" ref="H39:I39" si="20">H40+H41+H42+H43</f>
        <v>49482</v>
      </c>
      <c r="I39" s="50">
        <f t="shared" si="20"/>
        <v>0</v>
      </c>
      <c r="J39" s="50">
        <f t="shared" ref="J39:L39" si="21">J40+J41+J42+J43</f>
        <v>0</v>
      </c>
      <c r="K39" s="50">
        <f t="shared" si="21"/>
        <v>0</v>
      </c>
      <c r="L39" s="13">
        <f t="shared" si="21"/>
        <v>49482</v>
      </c>
      <c r="M39" s="13">
        <f t="shared" ref="M39" si="22">M40+M41+M42+M43</f>
        <v>49482</v>
      </c>
      <c r="N39" s="149" t="s">
        <v>93</v>
      </c>
      <c r="O39" s="128" t="s">
        <v>73</v>
      </c>
      <c r="P39" s="110">
        <v>2</v>
      </c>
      <c r="Q39" s="110">
        <v>2</v>
      </c>
      <c r="R39" s="110">
        <v>0</v>
      </c>
      <c r="S39" s="110">
        <v>0</v>
      </c>
      <c r="T39" s="110">
        <v>2</v>
      </c>
      <c r="U39" s="110">
        <v>2</v>
      </c>
      <c r="V39" s="31"/>
      <c r="W39" s="31"/>
    </row>
    <row r="40" spans="1:23" s="26" customFormat="1" ht="87" customHeight="1" x14ac:dyDescent="0.25">
      <c r="A40" s="114"/>
      <c r="B40" s="117"/>
      <c r="C40" s="120"/>
      <c r="D40" s="120"/>
      <c r="E40" s="117"/>
      <c r="F40" s="14" t="s">
        <v>81</v>
      </c>
      <c r="G40" s="13">
        <f>M40+H40+I40+J40+K40+L40</f>
        <v>148446</v>
      </c>
      <c r="H40" s="14">
        <v>49482</v>
      </c>
      <c r="I40" s="51">
        <v>0</v>
      </c>
      <c r="J40" s="51">
        <v>0</v>
      </c>
      <c r="K40" s="51">
        <v>0</v>
      </c>
      <c r="L40" s="14">
        <v>49482</v>
      </c>
      <c r="M40" s="14">
        <v>49482</v>
      </c>
      <c r="N40" s="150"/>
      <c r="O40" s="139"/>
      <c r="P40" s="111"/>
      <c r="Q40" s="111"/>
      <c r="R40" s="111"/>
      <c r="S40" s="111"/>
      <c r="T40" s="111"/>
      <c r="U40" s="111"/>
      <c r="V40" s="31"/>
      <c r="W40" s="31"/>
    </row>
    <row r="41" spans="1:23" s="26" customFormat="1" ht="57.75" customHeight="1" x14ac:dyDescent="0.25">
      <c r="A41" s="114"/>
      <c r="B41" s="117"/>
      <c r="C41" s="120"/>
      <c r="D41" s="120"/>
      <c r="E41" s="117"/>
      <c r="F41" s="14" t="s">
        <v>66</v>
      </c>
      <c r="G41" s="50">
        <f t="shared" ref="G41:G43" si="23">M41+H41+I41+J41+K41+L41</f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150"/>
      <c r="O41" s="139"/>
      <c r="P41" s="111"/>
      <c r="Q41" s="111"/>
      <c r="R41" s="111"/>
      <c r="S41" s="111"/>
      <c r="T41" s="111"/>
      <c r="U41" s="111"/>
      <c r="V41" s="31"/>
      <c r="W41" s="31"/>
    </row>
    <row r="42" spans="1:23" s="26" customFormat="1" ht="54" customHeight="1" x14ac:dyDescent="0.25">
      <c r="A42" s="114"/>
      <c r="B42" s="117"/>
      <c r="C42" s="120"/>
      <c r="D42" s="120"/>
      <c r="E42" s="117"/>
      <c r="F42" s="14" t="s">
        <v>67</v>
      </c>
      <c r="G42" s="50">
        <f t="shared" si="23"/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150"/>
      <c r="O42" s="139"/>
      <c r="P42" s="111"/>
      <c r="Q42" s="111"/>
      <c r="R42" s="111"/>
      <c r="S42" s="111"/>
      <c r="T42" s="111"/>
      <c r="U42" s="111"/>
      <c r="V42" s="31"/>
      <c r="W42" s="31"/>
    </row>
    <row r="43" spans="1:23" s="26" customFormat="1" ht="34.9" customHeight="1" x14ac:dyDescent="0.25">
      <c r="A43" s="115"/>
      <c r="B43" s="118"/>
      <c r="C43" s="121"/>
      <c r="D43" s="121"/>
      <c r="E43" s="118"/>
      <c r="F43" s="14" t="s">
        <v>68</v>
      </c>
      <c r="G43" s="50">
        <f t="shared" si="23"/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151"/>
      <c r="O43" s="129"/>
      <c r="P43" s="112"/>
      <c r="Q43" s="112"/>
      <c r="R43" s="112"/>
      <c r="S43" s="112"/>
      <c r="T43" s="112"/>
      <c r="U43" s="112"/>
      <c r="V43" s="31"/>
      <c r="W43" s="31"/>
    </row>
    <row r="44" spans="1:23" s="34" customFormat="1" ht="25.5" customHeight="1" x14ac:dyDescent="0.25">
      <c r="A44" s="166" t="s">
        <v>32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8"/>
      <c r="Q44" s="10"/>
      <c r="R44" s="10"/>
      <c r="S44" s="10"/>
      <c r="T44" s="10"/>
      <c r="U44" s="10"/>
      <c r="V44" s="33"/>
      <c r="W44" s="33"/>
    </row>
    <row r="45" spans="1:23" s="31" customFormat="1" ht="24" customHeight="1" x14ac:dyDescent="0.25">
      <c r="A45" s="133" t="s">
        <v>17</v>
      </c>
      <c r="B45" s="125" t="s">
        <v>24</v>
      </c>
      <c r="C45" s="154" t="s">
        <v>87</v>
      </c>
      <c r="D45" s="154" t="s">
        <v>122</v>
      </c>
      <c r="E45" s="125" t="s">
        <v>21</v>
      </c>
      <c r="F45" s="15" t="s">
        <v>8</v>
      </c>
      <c r="G45" s="16">
        <f t="shared" ref="G45:G51" si="24">M45+H45+I45+J45+K45+L45</f>
        <v>17866407.759999998</v>
      </c>
      <c r="H45" s="16">
        <f>H50</f>
        <v>3806478.86</v>
      </c>
      <c r="I45" s="16">
        <f t="shared" ref="I45:M45" si="25">I50</f>
        <v>3831557.14</v>
      </c>
      <c r="J45" s="16">
        <f t="shared" si="25"/>
        <v>2949451.44</v>
      </c>
      <c r="K45" s="16">
        <f t="shared" si="25"/>
        <v>2981816.3199999998</v>
      </c>
      <c r="L45" s="16">
        <f t="shared" si="25"/>
        <v>2148552</v>
      </c>
      <c r="M45" s="16">
        <f t="shared" si="25"/>
        <v>2148552</v>
      </c>
      <c r="N45" s="157" t="s">
        <v>46</v>
      </c>
      <c r="O45" s="125" t="s">
        <v>46</v>
      </c>
      <c r="P45" s="116" t="s">
        <v>46</v>
      </c>
      <c r="Q45" s="116" t="s">
        <v>46</v>
      </c>
      <c r="R45" s="116" t="s">
        <v>46</v>
      </c>
      <c r="S45" s="116" t="s">
        <v>46</v>
      </c>
      <c r="T45" s="116" t="s">
        <v>46</v>
      </c>
      <c r="U45" s="116" t="s">
        <v>46</v>
      </c>
    </row>
    <row r="46" spans="1:23" s="31" customFormat="1" ht="118.5" customHeight="1" x14ac:dyDescent="0.25">
      <c r="A46" s="134"/>
      <c r="B46" s="126"/>
      <c r="C46" s="155"/>
      <c r="D46" s="155"/>
      <c r="E46" s="126"/>
      <c r="F46" s="15" t="s">
        <v>81</v>
      </c>
      <c r="G46" s="16">
        <f t="shared" si="24"/>
        <v>16179229.4</v>
      </c>
      <c r="H46" s="16">
        <f t="shared" ref="H46:M46" si="26">H51</f>
        <v>3180461.5</v>
      </c>
      <c r="I46" s="16">
        <f t="shared" si="26"/>
        <v>2890396.14</v>
      </c>
      <c r="J46" s="16">
        <f t="shared" si="26"/>
        <v>2889451.44</v>
      </c>
      <c r="K46" s="16">
        <f t="shared" si="26"/>
        <v>2921816.32</v>
      </c>
      <c r="L46" s="16">
        <f t="shared" si="26"/>
        <v>2148552</v>
      </c>
      <c r="M46" s="16">
        <f t="shared" si="26"/>
        <v>2148552</v>
      </c>
      <c r="N46" s="158"/>
      <c r="O46" s="126"/>
      <c r="P46" s="117"/>
      <c r="Q46" s="117"/>
      <c r="R46" s="117"/>
      <c r="S46" s="117"/>
      <c r="T46" s="117"/>
      <c r="U46" s="117"/>
    </row>
    <row r="47" spans="1:23" s="31" customFormat="1" ht="68.25" customHeight="1" x14ac:dyDescent="0.25">
      <c r="A47" s="134"/>
      <c r="B47" s="126"/>
      <c r="C47" s="155"/>
      <c r="D47" s="155"/>
      <c r="E47" s="126"/>
      <c r="F47" s="15" t="s">
        <v>66</v>
      </c>
      <c r="G47" s="49">
        <f t="shared" si="24"/>
        <v>1397714.3599999999</v>
      </c>
      <c r="H47" s="49">
        <f t="shared" ref="H47:M47" si="27">H52</f>
        <v>565173.36</v>
      </c>
      <c r="I47" s="49">
        <f t="shared" si="27"/>
        <v>832541</v>
      </c>
      <c r="J47" s="49">
        <f t="shared" si="27"/>
        <v>0</v>
      </c>
      <c r="K47" s="49">
        <f t="shared" si="27"/>
        <v>0</v>
      </c>
      <c r="L47" s="49">
        <f t="shared" si="27"/>
        <v>0</v>
      </c>
      <c r="M47" s="49">
        <f t="shared" si="27"/>
        <v>0</v>
      </c>
      <c r="N47" s="158"/>
      <c r="O47" s="126"/>
      <c r="P47" s="117"/>
      <c r="Q47" s="117"/>
      <c r="R47" s="117"/>
      <c r="S47" s="117"/>
      <c r="T47" s="117"/>
      <c r="U47" s="117"/>
    </row>
    <row r="48" spans="1:23" s="31" customFormat="1" ht="69" customHeight="1" x14ac:dyDescent="0.25">
      <c r="A48" s="134"/>
      <c r="B48" s="126"/>
      <c r="C48" s="155"/>
      <c r="D48" s="155"/>
      <c r="E48" s="126"/>
      <c r="F48" s="15" t="s">
        <v>67</v>
      </c>
      <c r="G48" s="49">
        <f t="shared" si="24"/>
        <v>0</v>
      </c>
      <c r="H48" s="49">
        <f t="shared" ref="H48:M48" si="28">H53</f>
        <v>0</v>
      </c>
      <c r="I48" s="49">
        <f t="shared" si="28"/>
        <v>0</v>
      </c>
      <c r="J48" s="49">
        <f t="shared" si="28"/>
        <v>0</v>
      </c>
      <c r="K48" s="49">
        <f t="shared" si="28"/>
        <v>0</v>
      </c>
      <c r="L48" s="49">
        <f t="shared" si="28"/>
        <v>0</v>
      </c>
      <c r="M48" s="49">
        <f t="shared" si="28"/>
        <v>0</v>
      </c>
      <c r="N48" s="158"/>
      <c r="O48" s="126"/>
      <c r="P48" s="117"/>
      <c r="Q48" s="117"/>
      <c r="R48" s="117"/>
      <c r="S48" s="117"/>
      <c r="T48" s="117"/>
      <c r="U48" s="117"/>
    </row>
    <row r="49" spans="1:23" s="31" customFormat="1" ht="34.5" customHeight="1" x14ac:dyDescent="0.25">
      <c r="A49" s="135"/>
      <c r="B49" s="127"/>
      <c r="C49" s="156"/>
      <c r="D49" s="156"/>
      <c r="E49" s="127"/>
      <c r="F49" s="15" t="s">
        <v>68</v>
      </c>
      <c r="G49" s="49">
        <f t="shared" si="24"/>
        <v>289464</v>
      </c>
      <c r="H49" s="49">
        <f t="shared" ref="H49:M49" si="29">H54</f>
        <v>60844</v>
      </c>
      <c r="I49" s="49">
        <f t="shared" si="29"/>
        <v>108620</v>
      </c>
      <c r="J49" s="49">
        <f t="shared" si="29"/>
        <v>60000</v>
      </c>
      <c r="K49" s="49">
        <f t="shared" si="29"/>
        <v>60000</v>
      </c>
      <c r="L49" s="49">
        <f t="shared" si="29"/>
        <v>0</v>
      </c>
      <c r="M49" s="49">
        <f t="shared" si="29"/>
        <v>0</v>
      </c>
      <c r="N49" s="159"/>
      <c r="O49" s="127"/>
      <c r="P49" s="118"/>
      <c r="Q49" s="118"/>
      <c r="R49" s="118"/>
      <c r="S49" s="118"/>
      <c r="T49" s="118"/>
      <c r="U49" s="118"/>
    </row>
    <row r="50" spans="1:23" s="26" customFormat="1" ht="30" customHeight="1" x14ac:dyDescent="0.25">
      <c r="A50" s="113" t="s">
        <v>10</v>
      </c>
      <c r="B50" s="116" t="s">
        <v>124</v>
      </c>
      <c r="C50" s="119" t="s">
        <v>87</v>
      </c>
      <c r="D50" s="119" t="s">
        <v>122</v>
      </c>
      <c r="E50" s="116" t="s">
        <v>21</v>
      </c>
      <c r="F50" s="14" t="s">
        <v>8</v>
      </c>
      <c r="G50" s="50">
        <f t="shared" si="24"/>
        <v>17866407.759999998</v>
      </c>
      <c r="H50" s="50">
        <f>H51+H52+H53+H54</f>
        <v>3806478.86</v>
      </c>
      <c r="I50" s="50">
        <f t="shared" ref="I50" si="30">I51+I52+I53+I54</f>
        <v>3831557.14</v>
      </c>
      <c r="J50" s="50">
        <f t="shared" ref="J50:L50" si="31">J51+J52+J53+J54</f>
        <v>2949451.44</v>
      </c>
      <c r="K50" s="50">
        <f t="shared" si="31"/>
        <v>2981816.3199999998</v>
      </c>
      <c r="L50" s="50">
        <f t="shared" si="31"/>
        <v>2148552</v>
      </c>
      <c r="M50" s="50">
        <f t="shared" ref="M50" si="32">M51+M52+M53+M54</f>
        <v>2148552</v>
      </c>
      <c r="N50" s="149" t="s">
        <v>47</v>
      </c>
      <c r="O50" s="128" t="s">
        <v>45</v>
      </c>
      <c r="P50" s="128">
        <v>618.42999999999995</v>
      </c>
      <c r="Q50" s="128">
        <v>892.03</v>
      </c>
      <c r="R50" s="128">
        <v>906.58</v>
      </c>
      <c r="S50" s="128">
        <v>906.58</v>
      </c>
      <c r="T50" s="128">
        <v>906.58</v>
      </c>
      <c r="U50" s="128">
        <v>906.58</v>
      </c>
      <c r="V50" s="31"/>
      <c r="W50" s="31"/>
    </row>
    <row r="51" spans="1:23" s="26" customFormat="1" ht="84.75" customHeight="1" x14ac:dyDescent="0.25">
      <c r="A51" s="114"/>
      <c r="B51" s="117"/>
      <c r="C51" s="120"/>
      <c r="D51" s="120"/>
      <c r="E51" s="117"/>
      <c r="F51" s="14" t="s">
        <v>81</v>
      </c>
      <c r="G51" s="50">
        <f t="shared" si="24"/>
        <v>16179229.4</v>
      </c>
      <c r="H51" s="50">
        <v>3180461.5</v>
      </c>
      <c r="I51" s="50">
        <v>2890396.14</v>
      </c>
      <c r="J51" s="50">
        <v>2889451.44</v>
      </c>
      <c r="K51" s="50">
        <v>2921816.32</v>
      </c>
      <c r="L51" s="50">
        <v>2148552</v>
      </c>
      <c r="M51" s="50">
        <v>2148552</v>
      </c>
      <c r="N51" s="151"/>
      <c r="O51" s="129"/>
      <c r="P51" s="129"/>
      <c r="Q51" s="129"/>
      <c r="R51" s="129"/>
      <c r="S51" s="129"/>
      <c r="T51" s="129"/>
      <c r="U51" s="129"/>
      <c r="V51" s="31"/>
      <c r="W51" s="31"/>
    </row>
    <row r="52" spans="1:23" s="26" customFormat="1" ht="49.5" customHeight="1" x14ac:dyDescent="0.25">
      <c r="A52" s="114"/>
      <c r="B52" s="117"/>
      <c r="C52" s="120"/>
      <c r="D52" s="120"/>
      <c r="E52" s="117"/>
      <c r="F52" s="14" t="s">
        <v>66</v>
      </c>
      <c r="G52" s="50">
        <f t="shared" ref="G52:G53" si="33">M52+H52+I52+J52+K52+L52</f>
        <v>1397714.3599999999</v>
      </c>
      <c r="H52" s="50">
        <v>565173.36</v>
      </c>
      <c r="I52" s="50">
        <v>832541</v>
      </c>
      <c r="J52" s="50">
        <v>0</v>
      </c>
      <c r="K52" s="50">
        <v>0</v>
      </c>
      <c r="L52" s="50">
        <v>0</v>
      </c>
      <c r="M52" s="50">
        <v>0</v>
      </c>
      <c r="N52" s="194" t="s">
        <v>147</v>
      </c>
      <c r="O52" s="5" t="s">
        <v>48</v>
      </c>
      <c r="P52" s="5">
        <v>75.5</v>
      </c>
      <c r="Q52" s="56">
        <v>79.680000000000007</v>
      </c>
      <c r="R52" s="169">
        <v>73.47</v>
      </c>
      <c r="S52" s="169">
        <v>73.47</v>
      </c>
      <c r="T52" s="169">
        <v>0</v>
      </c>
      <c r="U52" s="169">
        <v>0</v>
      </c>
      <c r="V52" s="31"/>
      <c r="W52" s="31"/>
    </row>
    <row r="53" spans="1:23" s="26" customFormat="1" ht="168" customHeight="1" x14ac:dyDescent="0.25">
      <c r="A53" s="114"/>
      <c r="B53" s="117"/>
      <c r="C53" s="120"/>
      <c r="D53" s="120"/>
      <c r="E53" s="117"/>
      <c r="F53" s="14" t="s">
        <v>67</v>
      </c>
      <c r="G53" s="50">
        <f t="shared" si="33"/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195"/>
      <c r="O53" s="5"/>
      <c r="P53" s="5"/>
      <c r="Q53" s="62"/>
      <c r="R53" s="170"/>
      <c r="S53" s="170"/>
      <c r="T53" s="170"/>
      <c r="U53" s="170"/>
      <c r="V53" s="31"/>
      <c r="W53" s="31"/>
    </row>
    <row r="54" spans="1:23" s="26" customFormat="1" ht="47.25" customHeight="1" x14ac:dyDescent="0.25">
      <c r="A54" s="115"/>
      <c r="B54" s="118"/>
      <c r="C54" s="121"/>
      <c r="D54" s="121"/>
      <c r="E54" s="118"/>
      <c r="F54" s="14" t="s">
        <v>68</v>
      </c>
      <c r="G54" s="50">
        <f>M54+H54+I54</f>
        <v>169464</v>
      </c>
      <c r="H54" s="50">
        <v>60844</v>
      </c>
      <c r="I54" s="50">
        <v>108620</v>
      </c>
      <c r="J54" s="50">
        <v>60000</v>
      </c>
      <c r="K54" s="50">
        <v>60000</v>
      </c>
      <c r="L54" s="50">
        <v>0</v>
      </c>
      <c r="M54" s="50">
        <v>0</v>
      </c>
      <c r="N54" s="71"/>
      <c r="O54" s="48"/>
      <c r="P54" s="48"/>
      <c r="Q54" s="48"/>
      <c r="R54" s="48"/>
      <c r="S54" s="48"/>
      <c r="T54" s="48"/>
      <c r="U54" s="48"/>
      <c r="V54" s="31"/>
      <c r="W54" s="31"/>
    </row>
    <row r="55" spans="1:23" s="21" customFormat="1" ht="30.75" customHeight="1" x14ac:dyDescent="0.25">
      <c r="A55" s="163" t="s">
        <v>60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5"/>
      <c r="Q55" s="11"/>
      <c r="R55" s="11"/>
      <c r="S55" s="11"/>
      <c r="T55" s="11"/>
      <c r="U55" s="11"/>
      <c r="V55" s="32"/>
      <c r="W55" s="32"/>
    </row>
    <row r="56" spans="1:23" s="31" customFormat="1" ht="21.75" customHeight="1" x14ac:dyDescent="0.25">
      <c r="A56" s="133">
        <v>3</v>
      </c>
      <c r="B56" s="125" t="s">
        <v>61</v>
      </c>
      <c r="C56" s="154" t="s">
        <v>87</v>
      </c>
      <c r="D56" s="154" t="s">
        <v>122</v>
      </c>
      <c r="E56" s="125" t="s">
        <v>21</v>
      </c>
      <c r="F56" s="15" t="s">
        <v>8</v>
      </c>
      <c r="G56" s="16">
        <f>M56+H56+I56+J56+K56+L56</f>
        <v>264940981.71000004</v>
      </c>
      <c r="H56" s="16">
        <f>H71+H61+H66</f>
        <v>62191932.350000001</v>
      </c>
      <c r="I56" s="16">
        <f t="shared" ref="I56:M56" si="34">I71+I61+I66</f>
        <v>68470745.400000006</v>
      </c>
      <c r="J56" s="16">
        <f t="shared" si="34"/>
        <v>41099476.740000002</v>
      </c>
      <c r="K56" s="16">
        <f t="shared" si="34"/>
        <v>36420848.859999999</v>
      </c>
      <c r="L56" s="16">
        <f t="shared" si="34"/>
        <v>28378989.18</v>
      </c>
      <c r="M56" s="16">
        <f t="shared" si="34"/>
        <v>28378989.18</v>
      </c>
      <c r="N56" s="149" t="s">
        <v>103</v>
      </c>
      <c r="O56" s="116" t="s">
        <v>103</v>
      </c>
      <c r="P56" s="116" t="s">
        <v>103</v>
      </c>
      <c r="Q56" s="116" t="s">
        <v>103</v>
      </c>
      <c r="R56" s="116" t="s">
        <v>103</v>
      </c>
      <c r="S56" s="116" t="s">
        <v>103</v>
      </c>
      <c r="T56" s="116" t="s">
        <v>103</v>
      </c>
      <c r="U56" s="116" t="s">
        <v>103</v>
      </c>
    </row>
    <row r="57" spans="1:23" s="31" customFormat="1" ht="119.25" customHeight="1" x14ac:dyDescent="0.25">
      <c r="A57" s="134"/>
      <c r="B57" s="126"/>
      <c r="C57" s="155"/>
      <c r="D57" s="155"/>
      <c r="E57" s="126"/>
      <c r="F57" s="15" t="s">
        <v>81</v>
      </c>
      <c r="G57" s="16">
        <f>M57+H57+I57+J57+K57+L57</f>
        <v>184955269.61000001</v>
      </c>
      <c r="H57" s="16">
        <f t="shared" ref="H57:M57" si="35">H72+H62+H67</f>
        <v>39563924.730000004</v>
      </c>
      <c r="I57" s="16">
        <f t="shared" si="35"/>
        <v>39326604.240000002</v>
      </c>
      <c r="J57" s="16">
        <f t="shared" si="35"/>
        <v>26992695.079999998</v>
      </c>
      <c r="K57" s="16">
        <f t="shared" si="35"/>
        <v>22314067.199999999</v>
      </c>
      <c r="L57" s="16">
        <f t="shared" si="35"/>
        <v>28378989.18</v>
      </c>
      <c r="M57" s="16">
        <f t="shared" si="35"/>
        <v>28378989.18</v>
      </c>
      <c r="N57" s="150"/>
      <c r="O57" s="117"/>
      <c r="P57" s="117"/>
      <c r="Q57" s="117"/>
      <c r="R57" s="117"/>
      <c r="S57" s="117"/>
      <c r="T57" s="117"/>
      <c r="U57" s="117"/>
    </row>
    <row r="58" spans="1:23" s="31" customFormat="1" ht="64.5" customHeight="1" x14ac:dyDescent="0.25">
      <c r="A58" s="134"/>
      <c r="B58" s="126"/>
      <c r="C58" s="155"/>
      <c r="D58" s="155"/>
      <c r="E58" s="126"/>
      <c r="F58" s="15" t="s">
        <v>66</v>
      </c>
      <c r="G58" s="16">
        <f>M58+H58+I58+J58+K58+L58</f>
        <v>20053656.280000001</v>
      </c>
      <c r="H58" s="16">
        <f t="shared" ref="H58:M58" si="36">H73+H63+H68</f>
        <v>8226125.9500000002</v>
      </c>
      <c r="I58" s="49">
        <f t="shared" si="36"/>
        <v>11827530.33</v>
      </c>
      <c r="J58" s="49">
        <f t="shared" si="36"/>
        <v>0</v>
      </c>
      <c r="K58" s="49">
        <f t="shared" si="36"/>
        <v>0</v>
      </c>
      <c r="L58" s="49">
        <f t="shared" si="36"/>
        <v>0</v>
      </c>
      <c r="M58" s="49">
        <f t="shared" si="36"/>
        <v>0</v>
      </c>
      <c r="N58" s="150"/>
      <c r="O58" s="117"/>
      <c r="P58" s="117"/>
      <c r="Q58" s="117"/>
      <c r="R58" s="117"/>
      <c r="S58" s="117"/>
      <c r="T58" s="117"/>
      <c r="U58" s="117"/>
    </row>
    <row r="59" spans="1:23" s="31" customFormat="1" ht="65.25" customHeight="1" x14ac:dyDescent="0.25">
      <c r="A59" s="134"/>
      <c r="B59" s="126"/>
      <c r="C59" s="155"/>
      <c r="D59" s="155"/>
      <c r="E59" s="126"/>
      <c r="F59" s="15" t="s">
        <v>67</v>
      </c>
      <c r="G59" s="16">
        <f>M59+H59+I59+J59+K59+L59</f>
        <v>30147732.609999999</v>
      </c>
      <c r="H59" s="16">
        <f t="shared" ref="H59:M59" si="37">H74+H64+H69</f>
        <v>7124574</v>
      </c>
      <c r="I59" s="49">
        <f t="shared" si="37"/>
        <v>9009595.2899999991</v>
      </c>
      <c r="J59" s="49">
        <f t="shared" si="37"/>
        <v>7006781.6600000001</v>
      </c>
      <c r="K59" s="49">
        <f t="shared" si="37"/>
        <v>7006781.6600000001</v>
      </c>
      <c r="L59" s="49">
        <f t="shared" si="37"/>
        <v>0</v>
      </c>
      <c r="M59" s="49">
        <f t="shared" si="37"/>
        <v>0</v>
      </c>
      <c r="N59" s="150"/>
      <c r="O59" s="117"/>
      <c r="P59" s="117"/>
      <c r="Q59" s="117"/>
      <c r="R59" s="117"/>
      <c r="S59" s="117"/>
      <c r="T59" s="117"/>
      <c r="U59" s="117"/>
    </row>
    <row r="60" spans="1:23" s="31" customFormat="1" ht="57" customHeight="1" x14ac:dyDescent="0.25">
      <c r="A60" s="135"/>
      <c r="B60" s="127"/>
      <c r="C60" s="156"/>
      <c r="D60" s="156"/>
      <c r="E60" s="127"/>
      <c r="F60" s="15" t="s">
        <v>68</v>
      </c>
      <c r="G60" s="16">
        <f>M60+H60+I60+J60+K60+L60</f>
        <v>29784323.210000001</v>
      </c>
      <c r="H60" s="16">
        <f t="shared" ref="H60:M60" si="38">H75+H65+H70</f>
        <v>7277307.6699999999</v>
      </c>
      <c r="I60" s="49">
        <f t="shared" si="38"/>
        <v>8307015.54</v>
      </c>
      <c r="J60" s="49">
        <f t="shared" si="38"/>
        <v>7100000</v>
      </c>
      <c r="K60" s="49">
        <f t="shared" si="38"/>
        <v>7100000</v>
      </c>
      <c r="L60" s="49">
        <f t="shared" si="38"/>
        <v>0</v>
      </c>
      <c r="M60" s="49">
        <f t="shared" si="38"/>
        <v>0</v>
      </c>
      <c r="N60" s="151"/>
      <c r="O60" s="118"/>
      <c r="P60" s="118"/>
      <c r="Q60" s="118"/>
      <c r="R60" s="118"/>
      <c r="S60" s="118"/>
      <c r="T60" s="118"/>
      <c r="U60" s="118"/>
    </row>
    <row r="61" spans="1:23" s="35" customFormat="1" ht="107.25" customHeight="1" x14ac:dyDescent="0.25">
      <c r="A61" s="171" t="s">
        <v>25</v>
      </c>
      <c r="B61" s="116" t="s">
        <v>131</v>
      </c>
      <c r="C61" s="119" t="s">
        <v>87</v>
      </c>
      <c r="D61" s="119" t="s">
        <v>122</v>
      </c>
      <c r="E61" s="116" t="s">
        <v>21</v>
      </c>
      <c r="F61" s="15" t="s">
        <v>8</v>
      </c>
      <c r="G61" s="13">
        <f>G62+G63+G64+G65</f>
        <v>210766889.10999998</v>
      </c>
      <c r="H61" s="13">
        <f t="shared" ref="H61:I61" si="39">H62+H63+H64+H65</f>
        <v>49424181.460000001</v>
      </c>
      <c r="I61" s="50">
        <f t="shared" si="39"/>
        <v>55094845.93</v>
      </c>
      <c r="J61" s="50">
        <f t="shared" ref="J61:L61" si="40">J62+J63+J64+J65</f>
        <v>30014071.68</v>
      </c>
      <c r="K61" s="50">
        <f t="shared" si="40"/>
        <v>25282597.5</v>
      </c>
      <c r="L61" s="50">
        <f t="shared" si="40"/>
        <v>25475596.27</v>
      </c>
      <c r="M61" s="50">
        <f t="shared" ref="M61" si="41">M62+M63+M64+M65</f>
        <v>25475596.27</v>
      </c>
      <c r="N61" s="66" t="s">
        <v>141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6" customFormat="1" ht="101.25" customHeight="1" x14ac:dyDescent="0.25">
      <c r="A62" s="172"/>
      <c r="B62" s="117"/>
      <c r="C62" s="120"/>
      <c r="D62" s="120"/>
      <c r="E62" s="117"/>
      <c r="F62" s="14" t="s">
        <v>81</v>
      </c>
      <c r="G62" s="13">
        <f>M62+H62+I62+J62+K62+L62</f>
        <v>162396563.18000001</v>
      </c>
      <c r="H62" s="13">
        <v>35209997.670000002</v>
      </c>
      <c r="I62" s="50">
        <v>35628697.25</v>
      </c>
      <c r="J62" s="50">
        <v>22669074.949999999</v>
      </c>
      <c r="K62" s="50">
        <v>17937600.77</v>
      </c>
      <c r="L62" s="50">
        <v>25475596.27</v>
      </c>
      <c r="M62" s="50">
        <v>25475596.27</v>
      </c>
      <c r="N62" s="80" t="s">
        <v>142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5"/>
      <c r="W62" s="35"/>
    </row>
    <row r="63" spans="1:23" s="36" customFormat="1" ht="53.25" customHeight="1" x14ac:dyDescent="0.25">
      <c r="A63" s="172"/>
      <c r="B63" s="117"/>
      <c r="C63" s="120"/>
      <c r="D63" s="120"/>
      <c r="E63" s="117"/>
      <c r="F63" s="14" t="s">
        <v>66</v>
      </c>
      <c r="G63" s="13">
        <f t="shared" ref="G63:G65" si="42">M63+H63+I63+J63+K63+L63</f>
        <v>16303392.76</v>
      </c>
      <c r="H63" s="13">
        <v>6739661.8200000003</v>
      </c>
      <c r="I63" s="50">
        <v>9563730.9399999995</v>
      </c>
      <c r="J63" s="50">
        <v>0</v>
      </c>
      <c r="K63" s="50">
        <v>0</v>
      </c>
      <c r="L63" s="50">
        <v>0</v>
      </c>
      <c r="M63" s="50">
        <v>0</v>
      </c>
      <c r="N63" s="194" t="s">
        <v>147</v>
      </c>
      <c r="O63" s="14" t="s">
        <v>48</v>
      </c>
      <c r="P63" s="7">
        <v>75.5</v>
      </c>
      <c r="Q63" s="50">
        <v>79.680000000000007</v>
      </c>
      <c r="R63" s="50">
        <v>73.47</v>
      </c>
      <c r="S63" s="50">
        <v>73.47</v>
      </c>
      <c r="T63" s="50">
        <v>0</v>
      </c>
      <c r="U63" s="50">
        <v>0</v>
      </c>
      <c r="V63" s="35"/>
      <c r="W63" s="35"/>
    </row>
    <row r="64" spans="1:23" s="36" customFormat="1" ht="57" customHeight="1" x14ac:dyDescent="0.25">
      <c r="A64" s="172"/>
      <c r="B64" s="117"/>
      <c r="C64" s="120"/>
      <c r="D64" s="120"/>
      <c r="E64" s="117"/>
      <c r="F64" s="14" t="s">
        <v>67</v>
      </c>
      <c r="G64" s="13">
        <f t="shared" si="42"/>
        <v>20296751.66</v>
      </c>
      <c r="H64" s="13">
        <v>4707757</v>
      </c>
      <c r="I64" s="50">
        <v>6099001.2000000002</v>
      </c>
      <c r="J64" s="50">
        <v>4744996.7300000004</v>
      </c>
      <c r="K64" s="50">
        <v>4744996.7300000004</v>
      </c>
      <c r="L64" s="50">
        <v>0</v>
      </c>
      <c r="M64" s="50">
        <v>0</v>
      </c>
      <c r="N64" s="195"/>
      <c r="O64" s="116"/>
      <c r="P64" s="128"/>
      <c r="Q64" s="128"/>
      <c r="R64" s="128"/>
      <c r="S64" s="128"/>
      <c r="T64" s="128"/>
      <c r="U64" s="128"/>
      <c r="V64" s="35"/>
      <c r="W64" s="35"/>
    </row>
    <row r="65" spans="1:23" s="36" customFormat="1" ht="108" customHeight="1" x14ac:dyDescent="0.25">
      <c r="A65" s="173"/>
      <c r="B65" s="118"/>
      <c r="C65" s="121"/>
      <c r="D65" s="121"/>
      <c r="E65" s="118"/>
      <c r="F65" s="14" t="s">
        <v>68</v>
      </c>
      <c r="G65" s="13">
        <f t="shared" si="42"/>
        <v>11770181.51</v>
      </c>
      <c r="H65" s="13">
        <v>2766764.97</v>
      </c>
      <c r="I65" s="50">
        <v>3803416.54</v>
      </c>
      <c r="J65" s="50">
        <v>2600000</v>
      </c>
      <c r="K65" s="50">
        <v>2600000</v>
      </c>
      <c r="L65" s="50">
        <v>0</v>
      </c>
      <c r="M65" s="50">
        <v>0</v>
      </c>
      <c r="N65" s="196"/>
      <c r="O65" s="118"/>
      <c r="P65" s="129"/>
      <c r="Q65" s="129"/>
      <c r="R65" s="129"/>
      <c r="S65" s="129"/>
      <c r="T65" s="129"/>
      <c r="U65" s="129"/>
      <c r="V65" s="35"/>
      <c r="W65" s="35"/>
    </row>
    <row r="66" spans="1:23" s="36" customFormat="1" ht="92.25" customHeight="1" x14ac:dyDescent="0.25">
      <c r="A66" s="171" t="s">
        <v>26</v>
      </c>
      <c r="B66" s="116" t="s">
        <v>132</v>
      </c>
      <c r="C66" s="119" t="s">
        <v>87</v>
      </c>
      <c r="D66" s="119" t="s">
        <v>122</v>
      </c>
      <c r="E66" s="116" t="s">
        <v>74</v>
      </c>
      <c r="F66" s="14" t="s">
        <v>8</v>
      </c>
      <c r="G66" s="50">
        <f>G67+G68+G69+G70</f>
        <v>54174092.599999994</v>
      </c>
      <c r="H66" s="50">
        <f>H67+H68+H69+H70</f>
        <v>12767750.890000001</v>
      </c>
      <c r="I66" s="50">
        <f t="shared" ref="I66:M66" si="43">I67+I68+I69+I70</f>
        <v>13375899.470000001</v>
      </c>
      <c r="J66" s="50">
        <f t="shared" si="43"/>
        <v>11085405.060000001</v>
      </c>
      <c r="K66" s="50">
        <f t="shared" si="43"/>
        <v>11138251.359999999</v>
      </c>
      <c r="L66" s="50">
        <f t="shared" si="43"/>
        <v>2903392.91</v>
      </c>
      <c r="M66" s="50">
        <f t="shared" si="43"/>
        <v>2903392.91</v>
      </c>
      <c r="N66" s="66" t="s">
        <v>139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5"/>
      <c r="W66" s="35"/>
    </row>
    <row r="67" spans="1:23" s="36" customFormat="1" ht="81.75" customHeight="1" x14ac:dyDescent="0.25">
      <c r="A67" s="172"/>
      <c r="B67" s="117"/>
      <c r="C67" s="120"/>
      <c r="D67" s="120"/>
      <c r="E67" s="117"/>
      <c r="F67" s="14" t="s">
        <v>81</v>
      </c>
      <c r="G67" s="50">
        <f>M67+H67+I67+J67+K67+L67</f>
        <v>22558706.43</v>
      </c>
      <c r="H67" s="50">
        <v>4353927.0599999996</v>
      </c>
      <c r="I67" s="50">
        <v>3697906.99</v>
      </c>
      <c r="J67" s="50">
        <v>4323620.13</v>
      </c>
      <c r="K67" s="50">
        <v>4376466.43</v>
      </c>
      <c r="L67" s="50">
        <v>2903392.91</v>
      </c>
      <c r="M67" s="50">
        <v>2903392.91</v>
      </c>
      <c r="N67" s="80" t="s">
        <v>140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5"/>
      <c r="W67" s="35"/>
    </row>
    <row r="68" spans="1:23" s="36" customFormat="1" ht="217.5" customHeight="1" x14ac:dyDescent="0.25">
      <c r="A68" s="172"/>
      <c r="B68" s="117"/>
      <c r="C68" s="120"/>
      <c r="D68" s="120"/>
      <c r="E68" s="117"/>
      <c r="F68" s="14" t="s">
        <v>66</v>
      </c>
      <c r="G68" s="50">
        <f t="shared" ref="G68:G70" si="44">M68+H68+I68+J68+K68+L68</f>
        <v>3750263.52</v>
      </c>
      <c r="H68" s="50">
        <v>1486464.13</v>
      </c>
      <c r="I68" s="50">
        <v>2263799.39</v>
      </c>
      <c r="J68" s="50"/>
      <c r="K68" s="50"/>
      <c r="L68" s="50">
        <v>0</v>
      </c>
      <c r="M68" s="50">
        <v>0</v>
      </c>
      <c r="N68" s="95" t="s">
        <v>147</v>
      </c>
      <c r="O68" s="72" t="s">
        <v>48</v>
      </c>
      <c r="P68" s="2">
        <v>75.5</v>
      </c>
      <c r="Q68" s="50">
        <v>79.680000000000007</v>
      </c>
      <c r="R68" s="50">
        <v>73.47</v>
      </c>
      <c r="S68" s="50">
        <v>73.47</v>
      </c>
      <c r="T68" s="50">
        <v>0</v>
      </c>
      <c r="U68" s="50">
        <v>0</v>
      </c>
      <c r="V68" s="35"/>
      <c r="W68" s="35"/>
    </row>
    <row r="69" spans="1:23" s="36" customFormat="1" ht="60" customHeight="1" x14ac:dyDescent="0.25">
      <c r="A69" s="172"/>
      <c r="B69" s="117"/>
      <c r="C69" s="120"/>
      <c r="D69" s="120"/>
      <c r="E69" s="117"/>
      <c r="F69" s="14" t="s">
        <v>67</v>
      </c>
      <c r="G69" s="50">
        <f t="shared" si="44"/>
        <v>9850980.9499999993</v>
      </c>
      <c r="H69" s="50">
        <v>2416817</v>
      </c>
      <c r="I69" s="50">
        <v>2910594.09</v>
      </c>
      <c r="J69" s="50">
        <v>2261784.9300000002</v>
      </c>
      <c r="K69" s="50">
        <v>2261784.9300000002</v>
      </c>
      <c r="L69" s="50">
        <v>0</v>
      </c>
      <c r="M69" s="50">
        <v>0</v>
      </c>
      <c r="N69" s="149"/>
      <c r="O69" s="116"/>
      <c r="P69" s="128"/>
      <c r="Q69" s="116"/>
      <c r="R69" s="116"/>
      <c r="S69" s="116"/>
      <c r="T69" s="116"/>
      <c r="U69" s="116"/>
      <c r="V69" s="35"/>
      <c r="W69" s="35"/>
    </row>
    <row r="70" spans="1:23" s="36" customFormat="1" ht="36" customHeight="1" x14ac:dyDescent="0.25">
      <c r="A70" s="173"/>
      <c r="B70" s="118"/>
      <c r="C70" s="121"/>
      <c r="D70" s="121"/>
      <c r="E70" s="118"/>
      <c r="F70" s="14" t="s">
        <v>68</v>
      </c>
      <c r="G70" s="50">
        <f t="shared" si="44"/>
        <v>18014141.699999999</v>
      </c>
      <c r="H70" s="50">
        <v>4510542.7</v>
      </c>
      <c r="I70" s="50">
        <v>4503599</v>
      </c>
      <c r="J70" s="50">
        <v>4500000</v>
      </c>
      <c r="K70" s="50">
        <v>4500000</v>
      </c>
      <c r="L70" s="50">
        <v>0</v>
      </c>
      <c r="M70" s="50">
        <v>0</v>
      </c>
      <c r="N70" s="151"/>
      <c r="O70" s="118"/>
      <c r="P70" s="129"/>
      <c r="Q70" s="118"/>
      <c r="R70" s="118"/>
      <c r="S70" s="118"/>
      <c r="T70" s="118"/>
      <c r="U70" s="118"/>
      <c r="V70" s="35"/>
      <c r="W70" s="35"/>
    </row>
    <row r="71" spans="1:23" s="26" customFormat="1" ht="34.5" customHeight="1" x14ac:dyDescent="0.25">
      <c r="A71" s="113" t="s">
        <v>64</v>
      </c>
      <c r="B71" s="116" t="s">
        <v>65</v>
      </c>
      <c r="C71" s="119" t="s">
        <v>87</v>
      </c>
      <c r="D71" s="119" t="s">
        <v>122</v>
      </c>
      <c r="E71" s="116" t="s">
        <v>21</v>
      </c>
      <c r="F71" s="14" t="s">
        <v>8</v>
      </c>
      <c r="G71" s="50">
        <f>I71+J71+K71+L71+M71</f>
        <v>0</v>
      </c>
      <c r="H71" s="50">
        <f>H72+H73+H74+H75</f>
        <v>0</v>
      </c>
      <c r="I71" s="50">
        <f t="shared" ref="I71" si="45">I72+I73+I74+I75</f>
        <v>0</v>
      </c>
      <c r="J71" s="50">
        <f t="shared" ref="J71:L71" si="46">J72+J73+J74+J75</f>
        <v>0</v>
      </c>
      <c r="K71" s="50">
        <f t="shared" si="46"/>
        <v>0</v>
      </c>
      <c r="L71" s="50">
        <f t="shared" si="46"/>
        <v>0</v>
      </c>
      <c r="M71" s="50">
        <f t="shared" ref="M71" si="47">M72+M73+M74+M75</f>
        <v>0</v>
      </c>
      <c r="N71" s="149" t="s">
        <v>118</v>
      </c>
      <c r="O71" s="116" t="s">
        <v>73</v>
      </c>
      <c r="P71" s="122">
        <v>0</v>
      </c>
      <c r="Q71" s="122">
        <v>0</v>
      </c>
      <c r="R71" s="122">
        <v>0</v>
      </c>
      <c r="S71" s="122">
        <v>0</v>
      </c>
      <c r="T71" s="122">
        <v>0</v>
      </c>
      <c r="U71" s="122">
        <v>0</v>
      </c>
      <c r="V71" s="31"/>
      <c r="W71" s="31"/>
    </row>
    <row r="72" spans="1:23" s="26" customFormat="1" ht="105.75" customHeight="1" x14ac:dyDescent="0.25">
      <c r="A72" s="114"/>
      <c r="B72" s="117"/>
      <c r="C72" s="120"/>
      <c r="D72" s="120"/>
      <c r="E72" s="117"/>
      <c r="F72" s="14" t="s">
        <v>81</v>
      </c>
      <c r="G72" s="50">
        <f t="shared" ref="G72:G75" si="48">I72+J72+K72+L72+M72</f>
        <v>0</v>
      </c>
      <c r="H72" s="50">
        <v>0</v>
      </c>
      <c r="I72" s="50">
        <v>0</v>
      </c>
      <c r="J72" s="50">
        <v>0</v>
      </c>
      <c r="K72" s="50">
        <v>0</v>
      </c>
      <c r="L72" s="50">
        <f t="shared" ref="L72:L75" si="49">N72+O72+P72+Q72+R72</f>
        <v>0</v>
      </c>
      <c r="M72" s="50">
        <f t="shared" ref="M72:M75" si="50">O72+P72+Q72+R72+S72</f>
        <v>0</v>
      </c>
      <c r="N72" s="150"/>
      <c r="O72" s="117"/>
      <c r="P72" s="123"/>
      <c r="Q72" s="123"/>
      <c r="R72" s="123"/>
      <c r="S72" s="123"/>
      <c r="T72" s="123"/>
      <c r="U72" s="123"/>
      <c r="V72" s="31"/>
      <c r="W72" s="31"/>
    </row>
    <row r="73" spans="1:23" s="26" customFormat="1" ht="49.5" customHeight="1" x14ac:dyDescent="0.25">
      <c r="A73" s="114"/>
      <c r="B73" s="117"/>
      <c r="C73" s="120"/>
      <c r="D73" s="120"/>
      <c r="E73" s="117"/>
      <c r="F73" s="14" t="s">
        <v>66</v>
      </c>
      <c r="G73" s="50">
        <f t="shared" si="48"/>
        <v>0</v>
      </c>
      <c r="H73" s="50">
        <f t="shared" ref="H73:H75" si="51">J73+K73+L73+M73+N73</f>
        <v>0</v>
      </c>
      <c r="I73" s="50">
        <f t="shared" ref="I73:I75" si="52">K73+L73+M73+N73+O73</f>
        <v>0</v>
      </c>
      <c r="J73" s="50">
        <f t="shared" ref="J73:J75" si="53">L73+M73+N73+O73+P73</f>
        <v>0</v>
      </c>
      <c r="K73" s="50">
        <f t="shared" ref="K73:K75" si="54">M73+N73+O73+P73+Q73</f>
        <v>0</v>
      </c>
      <c r="L73" s="50">
        <f t="shared" si="49"/>
        <v>0</v>
      </c>
      <c r="M73" s="50">
        <f t="shared" si="50"/>
        <v>0</v>
      </c>
      <c r="N73" s="150"/>
      <c r="O73" s="117"/>
      <c r="P73" s="123"/>
      <c r="Q73" s="123"/>
      <c r="R73" s="123"/>
      <c r="S73" s="123"/>
      <c r="T73" s="123"/>
      <c r="U73" s="123"/>
      <c r="V73" s="31"/>
      <c r="W73" s="31"/>
    </row>
    <row r="74" spans="1:23" s="26" customFormat="1" ht="62.25" customHeight="1" x14ac:dyDescent="0.25">
      <c r="A74" s="114"/>
      <c r="B74" s="117"/>
      <c r="C74" s="120"/>
      <c r="D74" s="120"/>
      <c r="E74" s="117"/>
      <c r="F74" s="14" t="s">
        <v>67</v>
      </c>
      <c r="G74" s="50">
        <f t="shared" si="48"/>
        <v>0</v>
      </c>
      <c r="H74" s="50">
        <f t="shared" si="51"/>
        <v>0</v>
      </c>
      <c r="I74" s="50">
        <f t="shared" si="52"/>
        <v>0</v>
      </c>
      <c r="J74" s="50">
        <f t="shared" si="53"/>
        <v>0</v>
      </c>
      <c r="K74" s="50">
        <f t="shared" si="54"/>
        <v>0</v>
      </c>
      <c r="L74" s="50">
        <f t="shared" si="49"/>
        <v>0</v>
      </c>
      <c r="M74" s="50">
        <f t="shared" si="50"/>
        <v>0</v>
      </c>
      <c r="N74" s="150"/>
      <c r="O74" s="117"/>
      <c r="P74" s="123"/>
      <c r="Q74" s="123"/>
      <c r="R74" s="123"/>
      <c r="S74" s="123"/>
      <c r="T74" s="123"/>
      <c r="U74" s="123"/>
      <c r="V74" s="31"/>
      <c r="W74" s="31"/>
    </row>
    <row r="75" spans="1:23" s="26" customFormat="1" ht="41.25" customHeight="1" x14ac:dyDescent="0.25">
      <c r="A75" s="115"/>
      <c r="B75" s="118"/>
      <c r="C75" s="121"/>
      <c r="D75" s="121"/>
      <c r="E75" s="118"/>
      <c r="F75" s="14" t="s">
        <v>68</v>
      </c>
      <c r="G75" s="50">
        <f t="shared" si="48"/>
        <v>0</v>
      </c>
      <c r="H75" s="50">
        <f t="shared" si="51"/>
        <v>0</v>
      </c>
      <c r="I75" s="50">
        <f t="shared" si="52"/>
        <v>0</v>
      </c>
      <c r="J75" s="50">
        <f t="shared" si="53"/>
        <v>0</v>
      </c>
      <c r="K75" s="50">
        <f t="shared" si="54"/>
        <v>0</v>
      </c>
      <c r="L75" s="50">
        <f t="shared" si="49"/>
        <v>0</v>
      </c>
      <c r="M75" s="50">
        <f t="shared" si="50"/>
        <v>0</v>
      </c>
      <c r="N75" s="151"/>
      <c r="O75" s="118"/>
      <c r="P75" s="124"/>
      <c r="Q75" s="124"/>
      <c r="R75" s="124"/>
      <c r="S75" s="124"/>
      <c r="T75" s="124"/>
      <c r="U75" s="124"/>
      <c r="V75" s="31"/>
      <c r="W75" s="31"/>
    </row>
    <row r="76" spans="1:23" s="21" customFormat="1" ht="29.25" customHeight="1" x14ac:dyDescent="0.25">
      <c r="A76" s="130" t="s">
        <v>33</v>
      </c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2"/>
      <c r="Q76" s="12"/>
      <c r="R76" s="12"/>
      <c r="S76" s="12"/>
      <c r="T76" s="12"/>
      <c r="U76" s="12"/>
      <c r="V76" s="32"/>
      <c r="W76" s="32"/>
    </row>
    <row r="77" spans="1:23" s="31" customFormat="1" ht="21.75" customHeight="1" x14ac:dyDescent="0.25">
      <c r="A77" s="133">
        <v>4</v>
      </c>
      <c r="B77" s="125" t="s">
        <v>27</v>
      </c>
      <c r="C77" s="154" t="s">
        <v>87</v>
      </c>
      <c r="D77" s="154" t="s">
        <v>122</v>
      </c>
      <c r="E77" s="125" t="s">
        <v>21</v>
      </c>
      <c r="F77" s="15" t="s">
        <v>8</v>
      </c>
      <c r="G77" s="16">
        <f t="shared" ref="G77:G83" si="55">M77+H77+I77+J77+K77+L77</f>
        <v>105083994.92000002</v>
      </c>
      <c r="H77" s="16">
        <f>H88+H82</f>
        <v>21570066.73</v>
      </c>
      <c r="I77" s="16">
        <f t="shared" ref="I77:M77" si="56">I88+I82</f>
        <v>21166545.140000001</v>
      </c>
      <c r="J77" s="16">
        <f t="shared" si="56"/>
        <v>16282109.4</v>
      </c>
      <c r="K77" s="16">
        <f t="shared" si="56"/>
        <v>16068756.65</v>
      </c>
      <c r="L77" s="16">
        <f t="shared" si="56"/>
        <v>14998258.5</v>
      </c>
      <c r="M77" s="16">
        <f t="shared" si="56"/>
        <v>14998258.5</v>
      </c>
      <c r="N77" s="157" t="s">
        <v>14</v>
      </c>
      <c r="O77" s="125" t="s">
        <v>14</v>
      </c>
      <c r="P77" s="125" t="s">
        <v>14</v>
      </c>
      <c r="Q77" s="116" t="s">
        <v>14</v>
      </c>
      <c r="R77" s="116" t="s">
        <v>14</v>
      </c>
      <c r="S77" s="116" t="s">
        <v>14</v>
      </c>
      <c r="T77" s="116" t="s">
        <v>14</v>
      </c>
      <c r="U77" s="116" t="s">
        <v>14</v>
      </c>
    </row>
    <row r="78" spans="1:23" s="31" customFormat="1" ht="120" customHeight="1" x14ac:dyDescent="0.25">
      <c r="A78" s="134"/>
      <c r="B78" s="126"/>
      <c r="C78" s="155"/>
      <c r="D78" s="155"/>
      <c r="E78" s="126"/>
      <c r="F78" s="15" t="s">
        <v>81</v>
      </c>
      <c r="G78" s="16">
        <f t="shared" si="55"/>
        <v>93259476.310000002</v>
      </c>
      <c r="H78" s="16">
        <f t="shared" ref="H78:M78" si="57">H89+H83</f>
        <v>15795091.73</v>
      </c>
      <c r="I78" s="16">
        <f t="shared" si="57"/>
        <v>15737001.529999999</v>
      </c>
      <c r="J78" s="16">
        <f t="shared" si="57"/>
        <v>15972109.4</v>
      </c>
      <c r="K78" s="16">
        <f t="shared" si="57"/>
        <v>15758756.65</v>
      </c>
      <c r="L78" s="16">
        <f t="shared" si="57"/>
        <v>14998258.5</v>
      </c>
      <c r="M78" s="16">
        <f t="shared" si="57"/>
        <v>14998258.5</v>
      </c>
      <c r="N78" s="158"/>
      <c r="O78" s="126"/>
      <c r="P78" s="126"/>
      <c r="Q78" s="117"/>
      <c r="R78" s="117"/>
      <c r="S78" s="117"/>
      <c r="T78" s="117"/>
      <c r="U78" s="117"/>
    </row>
    <row r="79" spans="1:23" s="31" customFormat="1" ht="67.5" customHeight="1" x14ac:dyDescent="0.25">
      <c r="A79" s="134"/>
      <c r="B79" s="126"/>
      <c r="C79" s="155"/>
      <c r="D79" s="155"/>
      <c r="E79" s="126"/>
      <c r="F79" s="15" t="s">
        <v>66</v>
      </c>
      <c r="G79" s="49">
        <f t="shared" si="55"/>
        <v>10357659</v>
      </c>
      <c r="H79" s="49">
        <f>H90+H84</f>
        <v>5444485</v>
      </c>
      <c r="I79" s="49">
        <f t="shared" ref="I79:M79" si="58">I90+I84</f>
        <v>4913174</v>
      </c>
      <c r="J79" s="49">
        <f t="shared" si="58"/>
        <v>0</v>
      </c>
      <c r="K79" s="49">
        <f t="shared" si="58"/>
        <v>0</v>
      </c>
      <c r="L79" s="49">
        <f t="shared" si="58"/>
        <v>0</v>
      </c>
      <c r="M79" s="49">
        <f t="shared" si="58"/>
        <v>0</v>
      </c>
      <c r="N79" s="158"/>
      <c r="O79" s="126"/>
      <c r="P79" s="126"/>
      <c r="Q79" s="117"/>
      <c r="R79" s="117"/>
      <c r="S79" s="117"/>
      <c r="T79" s="117"/>
      <c r="U79" s="117"/>
    </row>
    <row r="80" spans="1:23" s="31" customFormat="1" ht="65.25" customHeight="1" x14ac:dyDescent="0.25">
      <c r="A80" s="134"/>
      <c r="B80" s="126"/>
      <c r="C80" s="155"/>
      <c r="D80" s="155"/>
      <c r="E80" s="126"/>
      <c r="F80" s="15" t="s">
        <v>67</v>
      </c>
      <c r="G80" s="49">
        <f t="shared" si="55"/>
        <v>0</v>
      </c>
      <c r="H80" s="49">
        <f t="shared" ref="H80:M80" si="59">H91+H86</f>
        <v>0</v>
      </c>
      <c r="I80" s="49">
        <f t="shared" si="59"/>
        <v>0</v>
      </c>
      <c r="J80" s="49">
        <f t="shared" si="59"/>
        <v>0</v>
      </c>
      <c r="K80" s="49">
        <f t="shared" si="59"/>
        <v>0</v>
      </c>
      <c r="L80" s="49">
        <f t="shared" si="59"/>
        <v>0</v>
      </c>
      <c r="M80" s="49">
        <f t="shared" si="59"/>
        <v>0</v>
      </c>
      <c r="N80" s="158"/>
      <c r="O80" s="126"/>
      <c r="P80" s="126"/>
      <c r="Q80" s="117"/>
      <c r="R80" s="117"/>
      <c r="S80" s="117"/>
      <c r="T80" s="117"/>
      <c r="U80" s="117"/>
    </row>
    <row r="81" spans="1:23" s="31" customFormat="1" ht="42.75" customHeight="1" x14ac:dyDescent="0.25">
      <c r="A81" s="135"/>
      <c r="B81" s="127"/>
      <c r="C81" s="156"/>
      <c r="D81" s="156"/>
      <c r="E81" s="127"/>
      <c r="F81" s="15" t="s">
        <v>68</v>
      </c>
      <c r="G81" s="49">
        <f t="shared" si="55"/>
        <v>1466859.6099999999</v>
      </c>
      <c r="H81" s="49">
        <f t="shared" ref="H81:M81" si="60">H92+H87</f>
        <v>330490</v>
      </c>
      <c r="I81" s="49">
        <f t="shared" si="60"/>
        <v>516369.61</v>
      </c>
      <c r="J81" s="49">
        <f t="shared" si="60"/>
        <v>310000</v>
      </c>
      <c r="K81" s="49">
        <f t="shared" si="60"/>
        <v>310000</v>
      </c>
      <c r="L81" s="49">
        <f t="shared" si="60"/>
        <v>0</v>
      </c>
      <c r="M81" s="49">
        <f t="shared" si="60"/>
        <v>0</v>
      </c>
      <c r="N81" s="159"/>
      <c r="O81" s="127"/>
      <c r="P81" s="127"/>
      <c r="Q81" s="118"/>
      <c r="R81" s="118"/>
      <c r="S81" s="118"/>
      <c r="T81" s="118"/>
      <c r="U81" s="118"/>
    </row>
    <row r="82" spans="1:23" s="26" customFormat="1" ht="17.25" customHeight="1" x14ac:dyDescent="0.25">
      <c r="A82" s="113" t="s">
        <v>28</v>
      </c>
      <c r="B82" s="116" t="s">
        <v>164</v>
      </c>
      <c r="C82" s="171">
        <v>2021</v>
      </c>
      <c r="D82" s="171">
        <v>2026</v>
      </c>
      <c r="E82" s="116" t="s">
        <v>21</v>
      </c>
      <c r="F82" s="14" t="s">
        <v>8</v>
      </c>
      <c r="G82" s="50">
        <f t="shared" si="55"/>
        <v>104747994.92000002</v>
      </c>
      <c r="H82" s="50">
        <f>H83+H84+H86+H87</f>
        <v>21486066.73</v>
      </c>
      <c r="I82" s="50">
        <f t="shared" ref="I82" si="61">I83+I84+I86+I87</f>
        <v>21082545.140000001</v>
      </c>
      <c r="J82" s="50">
        <f t="shared" ref="J82:L82" si="62">J83+J84+J86+J87</f>
        <v>16282109.4</v>
      </c>
      <c r="K82" s="50">
        <f t="shared" si="62"/>
        <v>16068756.65</v>
      </c>
      <c r="L82" s="50">
        <f t="shared" si="62"/>
        <v>14914258.5</v>
      </c>
      <c r="M82" s="50">
        <f t="shared" ref="M82" si="63">M83+M84+M86+M87</f>
        <v>14914258.5</v>
      </c>
      <c r="N82" s="149" t="s">
        <v>49</v>
      </c>
      <c r="O82" s="116" t="s">
        <v>48</v>
      </c>
      <c r="P82" s="116">
        <v>6.74</v>
      </c>
      <c r="Q82" s="116">
        <v>6.74</v>
      </c>
      <c r="R82" s="116">
        <v>6.74</v>
      </c>
      <c r="S82" s="116">
        <v>6.74</v>
      </c>
      <c r="T82" s="116">
        <v>6.74</v>
      </c>
      <c r="U82" s="116">
        <v>6.74</v>
      </c>
      <c r="V82" s="31"/>
      <c r="W82" s="31"/>
    </row>
    <row r="83" spans="1:23" s="26" customFormat="1" ht="85.5" customHeight="1" x14ac:dyDescent="0.25">
      <c r="A83" s="114"/>
      <c r="B83" s="117"/>
      <c r="C83" s="172"/>
      <c r="D83" s="172"/>
      <c r="E83" s="117"/>
      <c r="F83" s="14" t="s">
        <v>81</v>
      </c>
      <c r="G83" s="50">
        <f t="shared" si="55"/>
        <v>92923476.310000002</v>
      </c>
      <c r="H83" s="50">
        <v>15711091.73</v>
      </c>
      <c r="I83" s="50">
        <v>15653001.529999999</v>
      </c>
      <c r="J83" s="50">
        <v>15972109.4</v>
      </c>
      <c r="K83" s="50">
        <v>15758756.65</v>
      </c>
      <c r="L83" s="50">
        <v>14914258.5</v>
      </c>
      <c r="M83" s="50">
        <v>14914258.5</v>
      </c>
      <c r="N83" s="151"/>
      <c r="O83" s="118"/>
      <c r="P83" s="118"/>
      <c r="Q83" s="118"/>
      <c r="R83" s="118"/>
      <c r="S83" s="118"/>
      <c r="T83" s="118"/>
      <c r="U83" s="118"/>
      <c r="V83" s="31"/>
      <c r="W83" s="31"/>
    </row>
    <row r="84" spans="1:23" s="26" customFormat="1" ht="232.5" customHeight="1" x14ac:dyDescent="0.25">
      <c r="A84" s="114"/>
      <c r="B84" s="117"/>
      <c r="C84" s="172"/>
      <c r="D84" s="172"/>
      <c r="E84" s="117"/>
      <c r="F84" s="116" t="s">
        <v>66</v>
      </c>
      <c r="G84" s="169">
        <f>M84+H84+I84</f>
        <v>10357659</v>
      </c>
      <c r="H84" s="169">
        <v>5444485</v>
      </c>
      <c r="I84" s="169">
        <v>4913174</v>
      </c>
      <c r="J84" s="169">
        <v>0</v>
      </c>
      <c r="K84" s="169">
        <v>0</v>
      </c>
      <c r="L84" s="169">
        <v>0</v>
      </c>
      <c r="M84" s="169">
        <v>0</v>
      </c>
      <c r="N84" s="94" t="s">
        <v>148</v>
      </c>
      <c r="O84" s="72" t="s">
        <v>48</v>
      </c>
      <c r="P84" s="2">
        <v>95</v>
      </c>
      <c r="Q84" s="56">
        <v>95</v>
      </c>
      <c r="R84" s="56">
        <v>0</v>
      </c>
      <c r="S84" s="56">
        <v>0</v>
      </c>
      <c r="T84" s="56">
        <v>0</v>
      </c>
      <c r="U84" s="56">
        <v>0</v>
      </c>
      <c r="V84" s="31"/>
      <c r="W84" s="31"/>
    </row>
    <row r="85" spans="1:23" s="26" customFormat="1" ht="83.25" customHeight="1" x14ac:dyDescent="0.25">
      <c r="A85" s="114"/>
      <c r="B85" s="117"/>
      <c r="C85" s="172"/>
      <c r="D85" s="172"/>
      <c r="E85" s="117"/>
      <c r="F85" s="118"/>
      <c r="G85" s="170"/>
      <c r="H85" s="170"/>
      <c r="I85" s="170"/>
      <c r="J85" s="170"/>
      <c r="K85" s="170"/>
      <c r="L85" s="170"/>
      <c r="M85" s="170"/>
      <c r="N85" s="71" t="s">
        <v>149</v>
      </c>
      <c r="O85" s="14" t="s">
        <v>48</v>
      </c>
      <c r="P85" s="7">
        <v>100</v>
      </c>
      <c r="Q85" s="57">
        <v>100</v>
      </c>
      <c r="R85" s="57">
        <v>0</v>
      </c>
      <c r="S85" s="57">
        <v>0</v>
      </c>
      <c r="T85" s="57">
        <v>0</v>
      </c>
      <c r="U85" s="57">
        <v>0</v>
      </c>
      <c r="V85" s="31"/>
      <c r="W85" s="31"/>
    </row>
    <row r="86" spans="1:23" s="26" customFormat="1" ht="58.5" customHeight="1" x14ac:dyDescent="0.25">
      <c r="A86" s="114"/>
      <c r="B86" s="117"/>
      <c r="C86" s="172"/>
      <c r="D86" s="172"/>
      <c r="E86" s="117"/>
      <c r="F86" s="14" t="s">
        <v>67</v>
      </c>
      <c r="G86" s="50">
        <f t="shared" ref="G86:G92" si="64">M86+H86+I86</f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95"/>
      <c r="O86" s="2"/>
      <c r="P86" s="2"/>
      <c r="Q86" s="52"/>
      <c r="R86" s="52"/>
      <c r="S86" s="52"/>
      <c r="T86" s="52"/>
      <c r="U86" s="52"/>
      <c r="V86" s="31"/>
      <c r="W86" s="31"/>
    </row>
    <row r="87" spans="1:23" s="26" customFormat="1" ht="34.5" customHeight="1" x14ac:dyDescent="0.25">
      <c r="A87" s="115"/>
      <c r="B87" s="118"/>
      <c r="C87" s="173"/>
      <c r="D87" s="173"/>
      <c r="E87" s="118"/>
      <c r="F87" s="14" t="s">
        <v>68</v>
      </c>
      <c r="G87" s="50">
        <f t="shared" si="64"/>
        <v>846859.61</v>
      </c>
      <c r="H87" s="50">
        <v>330490</v>
      </c>
      <c r="I87" s="50">
        <v>516369.61</v>
      </c>
      <c r="J87" s="50">
        <v>310000</v>
      </c>
      <c r="K87" s="50">
        <v>310000</v>
      </c>
      <c r="L87" s="50">
        <v>0</v>
      </c>
      <c r="M87" s="50">
        <v>0</v>
      </c>
      <c r="N87" s="96"/>
      <c r="O87" s="8"/>
      <c r="P87" s="8"/>
      <c r="Q87" s="8"/>
      <c r="R87" s="8"/>
      <c r="S87" s="8"/>
      <c r="T87" s="8"/>
      <c r="U87" s="8"/>
      <c r="V87" s="31"/>
      <c r="W87" s="31"/>
    </row>
    <row r="88" spans="1:23" s="26" customFormat="1" ht="16.149999999999999" customHeight="1" x14ac:dyDescent="0.25">
      <c r="A88" s="113" t="s">
        <v>162</v>
      </c>
      <c r="B88" s="116" t="s">
        <v>129</v>
      </c>
      <c r="C88" s="119" t="s">
        <v>87</v>
      </c>
      <c r="D88" s="119" t="s">
        <v>122</v>
      </c>
      <c r="E88" s="116" t="s">
        <v>21</v>
      </c>
      <c r="F88" s="14" t="s">
        <v>8</v>
      </c>
      <c r="G88" s="50">
        <f>M88+H88+I88+J88+K88+L88</f>
        <v>336000</v>
      </c>
      <c r="H88" s="50">
        <f>H89+H90++H91+H92</f>
        <v>84000</v>
      </c>
      <c r="I88" s="50">
        <f t="shared" ref="I88" si="65">I89+I90++I91+I92</f>
        <v>84000</v>
      </c>
      <c r="J88" s="50">
        <f t="shared" ref="J88:L88" si="66">J89+J90++J91+J92</f>
        <v>0</v>
      </c>
      <c r="K88" s="50">
        <f t="shared" si="66"/>
        <v>0</v>
      </c>
      <c r="L88" s="50">
        <f t="shared" si="66"/>
        <v>84000</v>
      </c>
      <c r="M88" s="50">
        <f t="shared" ref="M88" si="67">M89+M90++M91+M92</f>
        <v>84000</v>
      </c>
      <c r="N88" s="149" t="s">
        <v>119</v>
      </c>
      <c r="O88" s="116" t="s">
        <v>48</v>
      </c>
      <c r="P88" s="116">
        <v>5.33</v>
      </c>
      <c r="Q88" s="136">
        <v>5.33</v>
      </c>
      <c r="R88" s="136">
        <v>0</v>
      </c>
      <c r="S88" s="136">
        <v>0</v>
      </c>
      <c r="T88" s="116">
        <v>5.33</v>
      </c>
      <c r="U88" s="116">
        <v>5.33</v>
      </c>
      <c r="V88" s="31"/>
      <c r="W88" s="31"/>
    </row>
    <row r="89" spans="1:23" s="26" customFormat="1" ht="83.25" customHeight="1" x14ac:dyDescent="0.25">
      <c r="A89" s="114"/>
      <c r="B89" s="117"/>
      <c r="C89" s="120"/>
      <c r="D89" s="120"/>
      <c r="E89" s="117"/>
      <c r="F89" s="14" t="s">
        <v>81</v>
      </c>
      <c r="G89" s="50">
        <f>M89+H89+I89+J89+K89+L89</f>
        <v>336000</v>
      </c>
      <c r="H89" s="50">
        <v>84000</v>
      </c>
      <c r="I89" s="50">
        <v>84000</v>
      </c>
      <c r="J89" s="50">
        <v>0</v>
      </c>
      <c r="K89" s="50">
        <v>0</v>
      </c>
      <c r="L89" s="50">
        <v>84000</v>
      </c>
      <c r="M89" s="50">
        <v>84000</v>
      </c>
      <c r="N89" s="150"/>
      <c r="O89" s="117"/>
      <c r="P89" s="117"/>
      <c r="Q89" s="137"/>
      <c r="R89" s="137"/>
      <c r="S89" s="137"/>
      <c r="T89" s="117"/>
      <c r="U89" s="117"/>
      <c r="V89" s="31"/>
      <c r="W89" s="31"/>
    </row>
    <row r="90" spans="1:23" s="26" customFormat="1" ht="50.25" customHeight="1" x14ac:dyDescent="0.25">
      <c r="A90" s="114"/>
      <c r="B90" s="117"/>
      <c r="C90" s="120"/>
      <c r="D90" s="120"/>
      <c r="E90" s="117"/>
      <c r="F90" s="14" t="s">
        <v>66</v>
      </c>
      <c r="G90" s="50">
        <f>M90+H90+I90</f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150"/>
      <c r="O90" s="117"/>
      <c r="P90" s="117"/>
      <c r="Q90" s="137"/>
      <c r="R90" s="137"/>
      <c r="S90" s="137"/>
      <c r="T90" s="117"/>
      <c r="U90" s="117"/>
      <c r="V90" s="31"/>
      <c r="W90" s="31"/>
    </row>
    <row r="91" spans="1:23" s="26" customFormat="1" ht="54" customHeight="1" x14ac:dyDescent="0.25">
      <c r="A91" s="114"/>
      <c r="B91" s="117"/>
      <c r="C91" s="120"/>
      <c r="D91" s="120"/>
      <c r="E91" s="117"/>
      <c r="F91" s="14" t="s">
        <v>67</v>
      </c>
      <c r="G91" s="50">
        <f t="shared" si="64"/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150"/>
      <c r="O91" s="117"/>
      <c r="P91" s="117"/>
      <c r="Q91" s="137"/>
      <c r="R91" s="137"/>
      <c r="S91" s="137"/>
      <c r="T91" s="117"/>
      <c r="U91" s="117"/>
      <c r="V91" s="31"/>
      <c r="W91" s="31"/>
    </row>
    <row r="92" spans="1:23" s="26" customFormat="1" ht="31.5" x14ac:dyDescent="0.25">
      <c r="A92" s="115"/>
      <c r="B92" s="118"/>
      <c r="C92" s="121"/>
      <c r="D92" s="121"/>
      <c r="E92" s="118"/>
      <c r="F92" s="14" t="s">
        <v>68</v>
      </c>
      <c r="G92" s="50">
        <f t="shared" si="64"/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151"/>
      <c r="O92" s="118"/>
      <c r="P92" s="118"/>
      <c r="Q92" s="138"/>
      <c r="R92" s="138"/>
      <c r="S92" s="138"/>
      <c r="T92" s="118"/>
      <c r="U92" s="118"/>
      <c r="V92" s="31"/>
      <c r="W92" s="31"/>
    </row>
    <row r="93" spans="1:23" s="31" customFormat="1" x14ac:dyDescent="0.25">
      <c r="A93" s="228" t="s">
        <v>11</v>
      </c>
      <c r="B93" s="229"/>
      <c r="C93" s="229"/>
      <c r="D93" s="229"/>
      <c r="E93" s="230"/>
      <c r="F93" s="15" t="s">
        <v>8</v>
      </c>
      <c r="G93" s="49">
        <f>M93+H93+I93+J93+K93+L93</f>
        <v>478355785.16000003</v>
      </c>
      <c r="H93" s="49">
        <f t="shared" ref="H93:M97" si="68">H18+H45+H56+H77</f>
        <v>106404311.24000001</v>
      </c>
      <c r="I93" s="49">
        <f t="shared" si="68"/>
        <v>114854918.16000001</v>
      </c>
      <c r="J93" s="49">
        <f t="shared" si="68"/>
        <v>74491035.950000003</v>
      </c>
      <c r="K93" s="49">
        <f t="shared" si="68"/>
        <v>69547352.450000003</v>
      </c>
      <c r="L93" s="49">
        <f t="shared" si="68"/>
        <v>56529083.68</v>
      </c>
      <c r="M93" s="49">
        <f t="shared" si="68"/>
        <v>56529083.68</v>
      </c>
      <c r="N93" s="213" t="s">
        <v>103</v>
      </c>
      <c r="O93" s="225" t="s">
        <v>103</v>
      </c>
      <c r="P93" s="225" t="s">
        <v>103</v>
      </c>
      <c r="Q93" s="128" t="s">
        <v>103</v>
      </c>
      <c r="R93" s="128" t="s">
        <v>103</v>
      </c>
      <c r="S93" s="128" t="s">
        <v>103</v>
      </c>
      <c r="T93" s="128" t="s">
        <v>103</v>
      </c>
      <c r="U93" s="128" t="s">
        <v>103</v>
      </c>
    </row>
    <row r="94" spans="1:23" s="31" customFormat="1" ht="119.25" customHeight="1" x14ac:dyDescent="0.25">
      <c r="A94" s="231"/>
      <c r="B94" s="232"/>
      <c r="C94" s="232"/>
      <c r="D94" s="232"/>
      <c r="E94" s="233"/>
      <c r="F94" s="15" t="s">
        <v>81</v>
      </c>
      <c r="G94" s="49">
        <f>M94+H94+I94+J94+K94+L94</f>
        <v>357248248.27999997</v>
      </c>
      <c r="H94" s="49">
        <f t="shared" si="68"/>
        <v>70719052.810000002</v>
      </c>
      <c r="I94" s="49">
        <f t="shared" si="68"/>
        <v>67975512.189999998</v>
      </c>
      <c r="J94" s="49">
        <f t="shared" si="68"/>
        <v>55219599.709999993</v>
      </c>
      <c r="K94" s="49">
        <f t="shared" si="68"/>
        <v>50275916.210000001</v>
      </c>
      <c r="L94" s="49">
        <f t="shared" si="68"/>
        <v>56529083.68</v>
      </c>
      <c r="M94" s="49">
        <f t="shared" si="68"/>
        <v>56529083.68</v>
      </c>
      <c r="N94" s="214"/>
      <c r="O94" s="226"/>
      <c r="P94" s="226"/>
      <c r="Q94" s="139"/>
      <c r="R94" s="139"/>
      <c r="S94" s="139"/>
      <c r="T94" s="139"/>
      <c r="U94" s="139"/>
    </row>
    <row r="95" spans="1:23" s="31" customFormat="1" ht="61.5" customHeight="1" x14ac:dyDescent="0.25">
      <c r="A95" s="231"/>
      <c r="B95" s="232"/>
      <c r="C95" s="232"/>
      <c r="D95" s="232"/>
      <c r="E95" s="233"/>
      <c r="F95" s="15" t="s">
        <v>66</v>
      </c>
      <c r="G95" s="49">
        <f>M95+H95+I95+J95+K95+L95</f>
        <v>41023640.439999998</v>
      </c>
      <c r="H95" s="49">
        <f t="shared" si="68"/>
        <v>17915797.100000001</v>
      </c>
      <c r="I95" s="49">
        <f t="shared" si="68"/>
        <v>23107843.34</v>
      </c>
      <c r="J95" s="49">
        <f t="shared" si="68"/>
        <v>0</v>
      </c>
      <c r="K95" s="49">
        <f t="shared" si="68"/>
        <v>0</v>
      </c>
      <c r="L95" s="49">
        <f t="shared" si="68"/>
        <v>0</v>
      </c>
      <c r="M95" s="49">
        <f t="shared" si="68"/>
        <v>0</v>
      </c>
      <c r="N95" s="214"/>
      <c r="O95" s="226"/>
      <c r="P95" s="226"/>
      <c r="Q95" s="139"/>
      <c r="R95" s="139"/>
      <c r="S95" s="139"/>
      <c r="T95" s="139"/>
      <c r="U95" s="139"/>
    </row>
    <row r="96" spans="1:23" s="31" customFormat="1" ht="66.75" customHeight="1" x14ac:dyDescent="0.25">
      <c r="A96" s="231"/>
      <c r="B96" s="232"/>
      <c r="C96" s="232"/>
      <c r="D96" s="232"/>
      <c r="E96" s="233"/>
      <c r="F96" s="15" t="s">
        <v>67</v>
      </c>
      <c r="G96" s="49">
        <f>M96+H96+I96+J96+K96+L96</f>
        <v>48324731.960000001</v>
      </c>
      <c r="H96" s="49">
        <f t="shared" si="68"/>
        <v>10037148</v>
      </c>
      <c r="I96" s="49">
        <f t="shared" si="68"/>
        <v>14784711.48</v>
      </c>
      <c r="J96" s="49">
        <f t="shared" si="68"/>
        <v>11751436.24</v>
      </c>
      <c r="K96" s="49">
        <f t="shared" si="68"/>
        <v>11751436.24</v>
      </c>
      <c r="L96" s="49">
        <f t="shared" si="68"/>
        <v>0</v>
      </c>
      <c r="M96" s="49">
        <f t="shared" si="68"/>
        <v>0</v>
      </c>
      <c r="N96" s="214"/>
      <c r="O96" s="226"/>
      <c r="P96" s="226"/>
      <c r="Q96" s="139"/>
      <c r="R96" s="139"/>
      <c r="S96" s="139"/>
      <c r="T96" s="139"/>
      <c r="U96" s="139"/>
    </row>
    <row r="97" spans="1:23" s="37" customFormat="1" ht="32.25" thickBot="1" x14ac:dyDescent="0.3">
      <c r="A97" s="234"/>
      <c r="B97" s="235"/>
      <c r="C97" s="235"/>
      <c r="D97" s="235"/>
      <c r="E97" s="236"/>
      <c r="F97" s="15" t="s">
        <v>68</v>
      </c>
      <c r="G97" s="49">
        <f>M97+H97+I97+J97+K97+L97</f>
        <v>31759164.479999997</v>
      </c>
      <c r="H97" s="49">
        <f t="shared" si="68"/>
        <v>7732313.3300000001</v>
      </c>
      <c r="I97" s="49">
        <f t="shared" si="68"/>
        <v>8986851.1499999985</v>
      </c>
      <c r="J97" s="49">
        <f t="shared" si="68"/>
        <v>7520000</v>
      </c>
      <c r="K97" s="49">
        <f t="shared" si="68"/>
        <v>7520000</v>
      </c>
      <c r="L97" s="49">
        <f t="shared" si="68"/>
        <v>0</v>
      </c>
      <c r="M97" s="49">
        <f t="shared" si="68"/>
        <v>0</v>
      </c>
      <c r="N97" s="215"/>
      <c r="O97" s="227"/>
      <c r="P97" s="227"/>
      <c r="Q97" s="129"/>
      <c r="R97" s="129"/>
      <c r="S97" s="129"/>
      <c r="T97" s="129"/>
      <c r="U97" s="129"/>
    </row>
    <row r="98" spans="1:23" ht="21.75" customHeight="1" x14ac:dyDescent="0.25">
      <c r="A98" s="210" t="s">
        <v>29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2"/>
      <c r="Q98" s="10"/>
      <c r="R98" s="10"/>
      <c r="S98" s="10"/>
      <c r="T98" s="10"/>
      <c r="U98" s="10"/>
    </row>
    <row r="99" spans="1:23" ht="18.75" customHeight="1" x14ac:dyDescent="0.25">
      <c r="A99" s="210" t="s">
        <v>90</v>
      </c>
      <c r="B99" s="211"/>
      <c r="C99" s="211"/>
      <c r="D99" s="211"/>
      <c r="E99" s="211"/>
      <c r="F99" s="211"/>
      <c r="G99" s="211"/>
      <c r="H99" s="211"/>
      <c r="I99" s="211"/>
      <c r="J99" s="211"/>
      <c r="K99" s="211"/>
      <c r="L99" s="211"/>
      <c r="M99" s="211"/>
      <c r="N99" s="211"/>
      <c r="O99" s="211"/>
      <c r="P99" s="212"/>
      <c r="Q99" s="10"/>
      <c r="R99" s="10"/>
      <c r="S99" s="10"/>
      <c r="T99" s="10"/>
      <c r="U99" s="10"/>
    </row>
    <row r="100" spans="1:23" ht="21" customHeight="1" x14ac:dyDescent="0.25">
      <c r="A100" s="210" t="s">
        <v>30</v>
      </c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2"/>
      <c r="Q100" s="10"/>
      <c r="R100" s="10"/>
      <c r="S100" s="10"/>
      <c r="T100" s="10"/>
      <c r="U100" s="10"/>
    </row>
    <row r="101" spans="1:23" ht="21.75" customHeight="1" x14ac:dyDescent="0.25">
      <c r="A101" s="210" t="s">
        <v>63</v>
      </c>
      <c r="B101" s="211"/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  <c r="O101" s="211"/>
      <c r="P101" s="212"/>
      <c r="Q101" s="10"/>
      <c r="R101" s="10"/>
      <c r="S101" s="10"/>
      <c r="T101" s="10"/>
      <c r="U101" s="10"/>
    </row>
    <row r="102" spans="1:23" ht="16.149999999999999" customHeight="1" x14ac:dyDescent="0.25">
      <c r="A102" s="133" t="s">
        <v>9</v>
      </c>
      <c r="B102" s="125" t="s">
        <v>113</v>
      </c>
      <c r="C102" s="154" t="s">
        <v>87</v>
      </c>
      <c r="D102" s="154" t="s">
        <v>122</v>
      </c>
      <c r="E102" s="125" t="s">
        <v>21</v>
      </c>
      <c r="F102" s="15" t="s">
        <v>8</v>
      </c>
      <c r="G102" s="16">
        <f>H102+I102+M102+J102+K102+L102</f>
        <v>11268712.029999999</v>
      </c>
      <c r="H102" s="16">
        <f>H103+H104+H105+H106</f>
        <v>4224671.83</v>
      </c>
      <c r="I102" s="49">
        <f>I103+I104+I105+I106</f>
        <v>3274763.74</v>
      </c>
      <c r="J102" s="49">
        <f t="shared" ref="J102:L102" si="69">J103+J104+J105+J106</f>
        <v>3004400.8299999996</v>
      </c>
      <c r="K102" s="16">
        <f t="shared" si="69"/>
        <v>106523.27</v>
      </c>
      <c r="L102" s="16">
        <f t="shared" si="69"/>
        <v>329176.18</v>
      </c>
      <c r="M102" s="16">
        <f t="shared" ref="M102" si="70">M103+M104+M105+M106</f>
        <v>329176.18</v>
      </c>
      <c r="N102" s="149" t="s">
        <v>14</v>
      </c>
      <c r="O102" s="116" t="s">
        <v>14</v>
      </c>
      <c r="P102" s="116" t="s">
        <v>14</v>
      </c>
      <c r="Q102" s="116" t="s">
        <v>14</v>
      </c>
      <c r="R102" s="116" t="s">
        <v>14</v>
      </c>
      <c r="S102" s="116" t="s">
        <v>14</v>
      </c>
      <c r="T102" s="116" t="s">
        <v>14</v>
      </c>
      <c r="U102" s="116" t="s">
        <v>14</v>
      </c>
    </row>
    <row r="103" spans="1:23" ht="114" customHeight="1" x14ac:dyDescent="0.25">
      <c r="A103" s="134"/>
      <c r="B103" s="126"/>
      <c r="C103" s="155"/>
      <c r="D103" s="155"/>
      <c r="E103" s="126"/>
      <c r="F103" s="15" t="s">
        <v>81</v>
      </c>
      <c r="G103" s="49">
        <f>H103+I103+M103+J103+K103+L103</f>
        <v>8235378.0299999993</v>
      </c>
      <c r="H103" s="49">
        <f>H108+H113+H118+H123+H231+H128+H139+H149+H133+H144+H154+H159</f>
        <v>2224671.83</v>
      </c>
      <c r="I103" s="49">
        <f t="shared" ref="I103:M103" si="71">I108+I113+I118+I123+I231+I128+I139+I149+I133+I144+I154+I159</f>
        <v>2241429.7400000002</v>
      </c>
      <c r="J103" s="49">
        <f t="shared" si="71"/>
        <v>3004400.8299999996</v>
      </c>
      <c r="K103" s="49">
        <f t="shared" si="71"/>
        <v>106523.27</v>
      </c>
      <c r="L103" s="49">
        <f t="shared" si="71"/>
        <v>329176.18</v>
      </c>
      <c r="M103" s="49">
        <f t="shared" si="71"/>
        <v>329176.18</v>
      </c>
      <c r="N103" s="150"/>
      <c r="O103" s="117"/>
      <c r="P103" s="117"/>
      <c r="Q103" s="117"/>
      <c r="R103" s="117"/>
      <c r="S103" s="117"/>
      <c r="T103" s="117"/>
      <c r="U103" s="117"/>
    </row>
    <row r="104" spans="1:23" ht="67.5" customHeight="1" x14ac:dyDescent="0.25">
      <c r="A104" s="134"/>
      <c r="B104" s="126"/>
      <c r="C104" s="155"/>
      <c r="D104" s="155"/>
      <c r="E104" s="126"/>
      <c r="F104" s="15" t="s">
        <v>66</v>
      </c>
      <c r="G104" s="49">
        <f>H104+I104+M104+J104+K104+L104</f>
        <v>3033334</v>
      </c>
      <c r="H104" s="49">
        <f t="shared" ref="H104:M105" si="72">H109+H114+H119+H124+H232+H129+H140+H150+H134+H145+H155+H160</f>
        <v>2000000</v>
      </c>
      <c r="I104" s="49">
        <f t="shared" si="72"/>
        <v>1033334</v>
      </c>
      <c r="J104" s="49">
        <f t="shared" si="72"/>
        <v>0</v>
      </c>
      <c r="K104" s="49">
        <f t="shared" si="72"/>
        <v>0</v>
      </c>
      <c r="L104" s="49">
        <f t="shared" si="72"/>
        <v>0</v>
      </c>
      <c r="M104" s="49">
        <f t="shared" si="72"/>
        <v>0</v>
      </c>
      <c r="N104" s="150"/>
      <c r="O104" s="117"/>
      <c r="P104" s="117"/>
      <c r="Q104" s="117"/>
      <c r="R104" s="117"/>
      <c r="S104" s="117"/>
      <c r="T104" s="117"/>
      <c r="U104" s="117"/>
    </row>
    <row r="105" spans="1:23" ht="69" customHeight="1" x14ac:dyDescent="0.25">
      <c r="A105" s="134"/>
      <c r="B105" s="126"/>
      <c r="C105" s="155"/>
      <c r="D105" s="155"/>
      <c r="E105" s="126"/>
      <c r="F105" s="15" t="s">
        <v>67</v>
      </c>
      <c r="G105" s="49">
        <f>H105+I105+M105+J105+K105+L105</f>
        <v>0</v>
      </c>
      <c r="H105" s="49">
        <f t="shared" si="72"/>
        <v>0</v>
      </c>
      <c r="I105" s="49">
        <f t="shared" si="72"/>
        <v>0</v>
      </c>
      <c r="J105" s="49">
        <f t="shared" si="72"/>
        <v>0</v>
      </c>
      <c r="K105" s="49">
        <f t="shared" si="72"/>
        <v>0</v>
      </c>
      <c r="L105" s="49">
        <f t="shared" si="72"/>
        <v>0</v>
      </c>
      <c r="M105" s="49">
        <f t="shared" si="72"/>
        <v>0</v>
      </c>
      <c r="N105" s="150"/>
      <c r="O105" s="117"/>
      <c r="P105" s="117"/>
      <c r="Q105" s="117"/>
      <c r="R105" s="117"/>
      <c r="S105" s="117"/>
      <c r="T105" s="117"/>
      <c r="U105" s="117"/>
    </row>
    <row r="106" spans="1:23" ht="36" customHeight="1" x14ac:dyDescent="0.25">
      <c r="A106" s="135"/>
      <c r="B106" s="127"/>
      <c r="C106" s="156"/>
      <c r="D106" s="156"/>
      <c r="E106" s="127"/>
      <c r="F106" s="15" t="s">
        <v>68</v>
      </c>
      <c r="G106" s="49">
        <f>H106+I106+M106+J106+K106+L106</f>
        <v>0</v>
      </c>
      <c r="H106" s="49">
        <f t="shared" ref="H106:M106" si="73">H111+H116+H121+H126+H234+H131+H142+H152+H136+H147+H157</f>
        <v>0</v>
      </c>
      <c r="I106" s="49">
        <f t="shared" si="73"/>
        <v>0</v>
      </c>
      <c r="J106" s="49">
        <f t="shared" si="73"/>
        <v>0</v>
      </c>
      <c r="K106" s="49">
        <f t="shared" si="73"/>
        <v>0</v>
      </c>
      <c r="L106" s="49">
        <f t="shared" si="73"/>
        <v>0</v>
      </c>
      <c r="M106" s="49">
        <f t="shared" si="73"/>
        <v>0</v>
      </c>
      <c r="N106" s="151"/>
      <c r="O106" s="118"/>
      <c r="P106" s="118"/>
      <c r="Q106" s="118"/>
      <c r="R106" s="118"/>
      <c r="S106" s="118"/>
      <c r="T106" s="118"/>
      <c r="U106" s="118"/>
    </row>
    <row r="107" spans="1:23" s="24" customFormat="1" ht="15.75" customHeight="1" x14ac:dyDescent="0.25">
      <c r="A107" s="113" t="s">
        <v>34</v>
      </c>
      <c r="B107" s="116" t="s">
        <v>76</v>
      </c>
      <c r="C107" s="119" t="s">
        <v>87</v>
      </c>
      <c r="D107" s="119" t="s">
        <v>122</v>
      </c>
      <c r="E107" s="116" t="s">
        <v>21</v>
      </c>
      <c r="F107" s="14" t="s">
        <v>8</v>
      </c>
      <c r="G107" s="50">
        <f>G108+G109+G110+G111</f>
        <v>6495473.1699999999</v>
      </c>
      <c r="H107" s="50">
        <f t="shared" ref="H107:I107" si="74">H108+H109+H110+H111</f>
        <v>1617015.68</v>
      </c>
      <c r="I107" s="50">
        <f t="shared" si="74"/>
        <v>2078457.49</v>
      </c>
      <c r="J107" s="50">
        <f t="shared" ref="J107:L107" si="75">J108+J109+J110+J111</f>
        <v>2800000</v>
      </c>
      <c r="K107" s="50">
        <f t="shared" si="75"/>
        <v>0</v>
      </c>
      <c r="L107" s="50">
        <f t="shared" si="75"/>
        <v>0</v>
      </c>
      <c r="M107" s="50">
        <f t="shared" ref="M107" si="76">M108+M109+M110+M111</f>
        <v>0</v>
      </c>
      <c r="N107" s="149" t="s">
        <v>116</v>
      </c>
      <c r="O107" s="128" t="s">
        <v>48</v>
      </c>
      <c r="P107" s="116">
        <v>100</v>
      </c>
      <c r="Q107" s="140">
        <v>100</v>
      </c>
      <c r="R107" s="142">
        <v>0</v>
      </c>
      <c r="S107" s="142">
        <v>100</v>
      </c>
      <c r="T107" s="142">
        <v>0</v>
      </c>
      <c r="U107" s="142">
        <v>0</v>
      </c>
      <c r="V107" s="38"/>
      <c r="W107" s="38"/>
    </row>
    <row r="108" spans="1:23" s="24" customFormat="1" ht="84.75" customHeight="1" x14ac:dyDescent="0.25">
      <c r="A108" s="114"/>
      <c r="B108" s="117"/>
      <c r="C108" s="120"/>
      <c r="D108" s="120"/>
      <c r="E108" s="117"/>
      <c r="F108" s="14" t="s">
        <v>81</v>
      </c>
      <c r="G108" s="50">
        <f>M108+H108+I108+J108+K108+L108</f>
        <v>6495473.1699999999</v>
      </c>
      <c r="H108" s="51">
        <v>1617015.68</v>
      </c>
      <c r="I108" s="51">
        <f>593872+1484585.49</f>
        <v>2078457.49</v>
      </c>
      <c r="J108" s="51">
        <v>2800000</v>
      </c>
      <c r="K108" s="51">
        <v>0</v>
      </c>
      <c r="L108" s="51">
        <v>0</v>
      </c>
      <c r="M108" s="51">
        <v>0</v>
      </c>
      <c r="N108" s="150"/>
      <c r="O108" s="139"/>
      <c r="P108" s="117"/>
      <c r="Q108" s="145"/>
      <c r="R108" s="144"/>
      <c r="S108" s="144"/>
      <c r="T108" s="144"/>
      <c r="U108" s="144"/>
      <c r="V108" s="38"/>
      <c r="W108" s="38"/>
    </row>
    <row r="109" spans="1:23" s="24" customFormat="1" ht="54.75" customHeight="1" x14ac:dyDescent="0.25">
      <c r="A109" s="114"/>
      <c r="B109" s="117"/>
      <c r="C109" s="120"/>
      <c r="D109" s="120"/>
      <c r="E109" s="117"/>
      <c r="F109" s="14" t="s">
        <v>66</v>
      </c>
      <c r="G109" s="50">
        <f t="shared" ref="G109:G111" si="77">M109+H109+I109+J109+K109+L109</f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150"/>
      <c r="O109" s="139"/>
      <c r="P109" s="117"/>
      <c r="Q109" s="145"/>
      <c r="R109" s="144"/>
      <c r="S109" s="144"/>
      <c r="T109" s="144"/>
      <c r="U109" s="144"/>
      <c r="V109" s="38"/>
      <c r="W109" s="38"/>
    </row>
    <row r="110" spans="1:23" s="24" customFormat="1" ht="47.25" x14ac:dyDescent="0.25">
      <c r="A110" s="114"/>
      <c r="B110" s="117"/>
      <c r="C110" s="120"/>
      <c r="D110" s="120"/>
      <c r="E110" s="117"/>
      <c r="F110" s="14" t="s">
        <v>67</v>
      </c>
      <c r="G110" s="50">
        <f t="shared" si="77"/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150"/>
      <c r="O110" s="139"/>
      <c r="P110" s="117"/>
      <c r="Q110" s="145"/>
      <c r="R110" s="144"/>
      <c r="S110" s="144"/>
      <c r="T110" s="144"/>
      <c r="U110" s="144"/>
      <c r="V110" s="38"/>
      <c r="W110" s="38"/>
    </row>
    <row r="111" spans="1:23" s="24" customFormat="1" ht="36.75" customHeight="1" x14ac:dyDescent="0.25">
      <c r="A111" s="115"/>
      <c r="B111" s="118"/>
      <c r="C111" s="121"/>
      <c r="D111" s="121"/>
      <c r="E111" s="118"/>
      <c r="F111" s="14" t="s">
        <v>68</v>
      </c>
      <c r="G111" s="50">
        <f t="shared" si="77"/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151"/>
      <c r="O111" s="129"/>
      <c r="P111" s="118"/>
      <c r="Q111" s="141"/>
      <c r="R111" s="143"/>
      <c r="S111" s="143"/>
      <c r="T111" s="143"/>
      <c r="U111" s="143"/>
      <c r="V111" s="38"/>
      <c r="W111" s="38"/>
    </row>
    <row r="112" spans="1:23" s="24" customFormat="1" ht="22.5" customHeight="1" x14ac:dyDescent="0.25">
      <c r="A112" s="113" t="s">
        <v>35</v>
      </c>
      <c r="B112" s="116" t="s">
        <v>155</v>
      </c>
      <c r="C112" s="119" t="s">
        <v>87</v>
      </c>
      <c r="D112" s="119" t="s">
        <v>122</v>
      </c>
      <c r="E112" s="116" t="s">
        <v>21</v>
      </c>
      <c r="F112" s="14" t="s">
        <v>8</v>
      </c>
      <c r="G112" s="50">
        <f>G113+G114+G115+G116</f>
        <v>2764625.84</v>
      </c>
      <c r="H112" s="50">
        <f>H113+H114+H115+H116</f>
        <v>2040816.33</v>
      </c>
      <c r="I112" s="50">
        <f t="shared" ref="I112" si="78">I113+I114+I115+I116</f>
        <v>723809.51</v>
      </c>
      <c r="J112" s="50">
        <f t="shared" ref="J112:L112" si="79">J113+J114+J115+J116</f>
        <v>0</v>
      </c>
      <c r="K112" s="50">
        <f t="shared" si="79"/>
        <v>0</v>
      </c>
      <c r="L112" s="50">
        <f t="shared" si="79"/>
        <v>0</v>
      </c>
      <c r="M112" s="50">
        <f t="shared" ref="M112" si="80">M113+M114+M115+M116</f>
        <v>0</v>
      </c>
      <c r="N112" s="149" t="s">
        <v>157</v>
      </c>
      <c r="O112" s="128" t="s">
        <v>48</v>
      </c>
      <c r="P112" s="140">
        <v>100</v>
      </c>
      <c r="Q112" s="140">
        <v>100</v>
      </c>
      <c r="R112" s="140">
        <v>0</v>
      </c>
      <c r="S112" s="142">
        <v>0</v>
      </c>
      <c r="T112" s="142">
        <v>0</v>
      </c>
      <c r="U112" s="142">
        <v>0</v>
      </c>
      <c r="V112" s="38"/>
      <c r="W112" s="38"/>
    </row>
    <row r="113" spans="1:23" s="24" customFormat="1" ht="84.75" customHeight="1" x14ac:dyDescent="0.25">
      <c r="A113" s="114"/>
      <c r="B113" s="117"/>
      <c r="C113" s="120"/>
      <c r="D113" s="120"/>
      <c r="E113" s="117"/>
      <c r="F113" s="14" t="s">
        <v>81</v>
      </c>
      <c r="G113" s="50">
        <f>H113+I113+M113+J113+K113+L113</f>
        <v>64625.84</v>
      </c>
      <c r="H113" s="51">
        <v>40816.33</v>
      </c>
      <c r="I113" s="51">
        <v>23809.51</v>
      </c>
      <c r="J113" s="51">
        <v>0</v>
      </c>
      <c r="K113" s="51">
        <v>0</v>
      </c>
      <c r="L113" s="51">
        <v>0</v>
      </c>
      <c r="M113" s="51">
        <v>0</v>
      </c>
      <c r="N113" s="151"/>
      <c r="O113" s="129"/>
      <c r="P113" s="141"/>
      <c r="Q113" s="141"/>
      <c r="R113" s="141"/>
      <c r="S113" s="143"/>
      <c r="T113" s="143"/>
      <c r="U113" s="143"/>
      <c r="V113" s="38"/>
      <c r="W113" s="38"/>
    </row>
    <row r="114" spans="1:23" s="24" customFormat="1" ht="51.75" customHeight="1" x14ac:dyDescent="0.25">
      <c r="A114" s="114"/>
      <c r="B114" s="117"/>
      <c r="C114" s="120"/>
      <c r="D114" s="120"/>
      <c r="E114" s="117"/>
      <c r="F114" s="14" t="s">
        <v>66</v>
      </c>
      <c r="G114" s="50">
        <f t="shared" ref="G114:G116" si="81">H114+I114+M114+J114+K114+L114</f>
        <v>2700000</v>
      </c>
      <c r="H114" s="51">
        <v>2000000</v>
      </c>
      <c r="I114" s="51">
        <v>700000</v>
      </c>
      <c r="J114" s="51">
        <v>0</v>
      </c>
      <c r="K114" s="51">
        <v>0</v>
      </c>
      <c r="L114" s="51">
        <v>0</v>
      </c>
      <c r="M114" s="51">
        <v>0</v>
      </c>
      <c r="N114" s="150" t="s">
        <v>156</v>
      </c>
      <c r="O114" s="139" t="s">
        <v>102</v>
      </c>
      <c r="P114" s="145">
        <v>9642</v>
      </c>
      <c r="Q114" s="140">
        <v>9642</v>
      </c>
      <c r="R114" s="140">
        <v>0</v>
      </c>
      <c r="S114" s="142">
        <v>0</v>
      </c>
      <c r="T114" s="142">
        <v>0</v>
      </c>
      <c r="U114" s="142">
        <v>0</v>
      </c>
      <c r="V114" s="38"/>
      <c r="W114" s="38"/>
    </row>
    <row r="115" spans="1:23" s="24" customFormat="1" ht="51.75" customHeight="1" x14ac:dyDescent="0.25">
      <c r="A115" s="114"/>
      <c r="B115" s="117"/>
      <c r="C115" s="120"/>
      <c r="D115" s="120"/>
      <c r="E115" s="117"/>
      <c r="F115" s="14" t="s">
        <v>67</v>
      </c>
      <c r="G115" s="50">
        <f t="shared" si="81"/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150"/>
      <c r="O115" s="139"/>
      <c r="P115" s="145"/>
      <c r="Q115" s="145"/>
      <c r="R115" s="145"/>
      <c r="S115" s="144"/>
      <c r="T115" s="144"/>
      <c r="U115" s="144"/>
      <c r="V115" s="38"/>
      <c r="W115" s="38"/>
    </row>
    <row r="116" spans="1:23" s="24" customFormat="1" ht="34.9" customHeight="1" x14ac:dyDescent="0.25">
      <c r="A116" s="115"/>
      <c r="B116" s="118"/>
      <c r="C116" s="121"/>
      <c r="D116" s="121"/>
      <c r="E116" s="118"/>
      <c r="F116" s="14" t="s">
        <v>68</v>
      </c>
      <c r="G116" s="50">
        <f t="shared" si="81"/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151"/>
      <c r="O116" s="129"/>
      <c r="P116" s="141"/>
      <c r="Q116" s="141"/>
      <c r="R116" s="141"/>
      <c r="S116" s="143"/>
      <c r="T116" s="143"/>
      <c r="U116" s="143"/>
      <c r="V116" s="38"/>
      <c r="W116" s="38"/>
    </row>
    <row r="117" spans="1:23" s="24" customFormat="1" ht="18" customHeight="1" x14ac:dyDescent="0.25">
      <c r="A117" s="113" t="s">
        <v>36</v>
      </c>
      <c r="B117" s="116" t="s">
        <v>31</v>
      </c>
      <c r="C117" s="119" t="s">
        <v>87</v>
      </c>
      <c r="D117" s="119" t="s">
        <v>122</v>
      </c>
      <c r="E117" s="116" t="s">
        <v>21</v>
      </c>
      <c r="F117" s="14" t="s">
        <v>8</v>
      </c>
      <c r="G117" s="50">
        <f>G118+G119+G120+G121</f>
        <v>55000</v>
      </c>
      <c r="H117" s="50">
        <f>H118+H119+H120+H121</f>
        <v>25000</v>
      </c>
      <c r="I117" s="50">
        <f t="shared" ref="I117" si="82">I118+I119+I120+I121</f>
        <v>30000</v>
      </c>
      <c r="J117" s="50">
        <f t="shared" ref="J117:L117" si="83">J118+J119+J120+J121</f>
        <v>0</v>
      </c>
      <c r="K117" s="50">
        <f t="shared" si="83"/>
        <v>0</v>
      </c>
      <c r="L117" s="50">
        <f t="shared" si="83"/>
        <v>0</v>
      </c>
      <c r="M117" s="50">
        <f t="shared" ref="M117" si="84">M118+M119+M120+M121</f>
        <v>0</v>
      </c>
      <c r="N117" s="149" t="s">
        <v>117</v>
      </c>
      <c r="O117" s="128" t="s">
        <v>48</v>
      </c>
      <c r="P117" s="140">
        <v>100</v>
      </c>
      <c r="Q117" s="140">
        <v>100</v>
      </c>
      <c r="R117" s="142">
        <v>0</v>
      </c>
      <c r="S117" s="142">
        <v>0</v>
      </c>
      <c r="T117" s="142">
        <v>0</v>
      </c>
      <c r="U117" s="142">
        <v>0</v>
      </c>
      <c r="V117" s="38"/>
      <c r="W117" s="38"/>
    </row>
    <row r="118" spans="1:23" s="24" customFormat="1" ht="84.75" customHeight="1" x14ac:dyDescent="0.25">
      <c r="A118" s="114"/>
      <c r="B118" s="117"/>
      <c r="C118" s="120"/>
      <c r="D118" s="120"/>
      <c r="E118" s="117"/>
      <c r="F118" s="14" t="s">
        <v>81</v>
      </c>
      <c r="G118" s="50">
        <f>H118+I118+M118+J118+K118</f>
        <v>55000</v>
      </c>
      <c r="H118" s="51">
        <v>25000</v>
      </c>
      <c r="I118" s="51">
        <v>30000</v>
      </c>
      <c r="J118" s="51">
        <v>0</v>
      </c>
      <c r="K118" s="51">
        <v>0</v>
      </c>
      <c r="L118" s="51">
        <v>0</v>
      </c>
      <c r="M118" s="51">
        <v>0</v>
      </c>
      <c r="N118" s="150"/>
      <c r="O118" s="139"/>
      <c r="P118" s="145"/>
      <c r="Q118" s="145"/>
      <c r="R118" s="144"/>
      <c r="S118" s="144"/>
      <c r="T118" s="144"/>
      <c r="U118" s="144"/>
      <c r="V118" s="38"/>
      <c r="W118" s="38"/>
    </row>
    <row r="119" spans="1:23" s="24" customFormat="1" ht="55.5" customHeight="1" x14ac:dyDescent="0.25">
      <c r="A119" s="114"/>
      <c r="B119" s="117"/>
      <c r="C119" s="120"/>
      <c r="D119" s="120"/>
      <c r="E119" s="117"/>
      <c r="F119" s="14" t="s">
        <v>66</v>
      </c>
      <c r="G119" s="50">
        <f t="shared" ref="G119:G121" si="85">H119+I119+M119+J119+K119</f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150"/>
      <c r="O119" s="139"/>
      <c r="P119" s="145"/>
      <c r="Q119" s="145"/>
      <c r="R119" s="144"/>
      <c r="S119" s="144"/>
      <c r="T119" s="144"/>
      <c r="U119" s="144"/>
      <c r="V119" s="38"/>
      <c r="W119" s="38"/>
    </row>
    <row r="120" spans="1:23" s="24" customFormat="1" ht="52.5" customHeight="1" x14ac:dyDescent="0.25">
      <c r="A120" s="114"/>
      <c r="B120" s="117"/>
      <c r="C120" s="120"/>
      <c r="D120" s="120"/>
      <c r="E120" s="117"/>
      <c r="F120" s="14" t="s">
        <v>67</v>
      </c>
      <c r="G120" s="50">
        <f t="shared" si="85"/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150"/>
      <c r="O120" s="139"/>
      <c r="P120" s="145"/>
      <c r="Q120" s="145"/>
      <c r="R120" s="144"/>
      <c r="S120" s="144"/>
      <c r="T120" s="144"/>
      <c r="U120" s="144"/>
      <c r="V120" s="38"/>
      <c r="W120" s="38"/>
    </row>
    <row r="121" spans="1:23" s="24" customFormat="1" ht="41.25" customHeight="1" x14ac:dyDescent="0.25">
      <c r="A121" s="115"/>
      <c r="B121" s="118"/>
      <c r="C121" s="121"/>
      <c r="D121" s="121"/>
      <c r="E121" s="118"/>
      <c r="F121" s="14" t="s">
        <v>68</v>
      </c>
      <c r="G121" s="50">
        <f t="shared" si="85"/>
        <v>0</v>
      </c>
      <c r="H121" s="51">
        <v>0</v>
      </c>
      <c r="I121" s="51">
        <v>0</v>
      </c>
      <c r="J121" s="51">
        <v>0</v>
      </c>
      <c r="K121" s="51">
        <v>0</v>
      </c>
      <c r="L121" s="51">
        <v>0</v>
      </c>
      <c r="M121" s="51">
        <v>0</v>
      </c>
      <c r="N121" s="151"/>
      <c r="O121" s="129"/>
      <c r="P121" s="141"/>
      <c r="Q121" s="141"/>
      <c r="R121" s="143"/>
      <c r="S121" s="143"/>
      <c r="T121" s="143"/>
      <c r="U121" s="143"/>
      <c r="V121" s="38"/>
      <c r="W121" s="38"/>
    </row>
    <row r="122" spans="1:23" s="24" customFormat="1" ht="21.75" customHeight="1" x14ac:dyDescent="0.25">
      <c r="A122" s="113" t="s">
        <v>56</v>
      </c>
      <c r="B122" s="116" t="s">
        <v>138</v>
      </c>
      <c r="C122" s="119" t="s">
        <v>87</v>
      </c>
      <c r="D122" s="119" t="s">
        <v>122</v>
      </c>
      <c r="E122" s="116" t="s">
        <v>21</v>
      </c>
      <c r="F122" s="14" t="s">
        <v>8</v>
      </c>
      <c r="G122" s="50">
        <f>G123+G124+G125+G126</f>
        <v>938016.05999999994</v>
      </c>
      <c r="H122" s="50">
        <f>H123+H124+H125+H126</f>
        <v>96665.34</v>
      </c>
      <c r="I122" s="50">
        <f t="shared" ref="I122" si="86">I123+I124+I125+I126</f>
        <v>102360</v>
      </c>
      <c r="J122" s="50">
        <f t="shared" ref="J122:L122" si="87">J123+J124+J125+J126</f>
        <v>102360</v>
      </c>
      <c r="K122" s="50">
        <f t="shared" si="87"/>
        <v>102360</v>
      </c>
      <c r="L122" s="50">
        <f t="shared" si="87"/>
        <v>267135.35999999999</v>
      </c>
      <c r="M122" s="50">
        <f t="shared" ref="M122" si="88">M123+M124+M125+M126</f>
        <v>267135.35999999999</v>
      </c>
      <c r="N122" s="149" t="s">
        <v>50</v>
      </c>
      <c r="O122" s="128" t="s">
        <v>48</v>
      </c>
      <c r="P122" s="136">
        <v>100</v>
      </c>
      <c r="Q122" s="136">
        <v>100</v>
      </c>
      <c r="R122" s="136">
        <v>100</v>
      </c>
      <c r="S122" s="136">
        <v>100</v>
      </c>
      <c r="T122" s="136">
        <v>100</v>
      </c>
      <c r="U122" s="136">
        <v>100</v>
      </c>
      <c r="V122" s="38"/>
      <c r="W122" s="38"/>
    </row>
    <row r="123" spans="1:23" s="24" customFormat="1" ht="85.5" customHeight="1" x14ac:dyDescent="0.25">
      <c r="A123" s="114"/>
      <c r="B123" s="117"/>
      <c r="C123" s="120"/>
      <c r="D123" s="120"/>
      <c r="E123" s="117"/>
      <c r="F123" s="14" t="s">
        <v>81</v>
      </c>
      <c r="G123" s="50">
        <f>H123+I123+M123+J123+K123+L123</f>
        <v>938016.05999999994</v>
      </c>
      <c r="H123" s="51">
        <v>96665.34</v>
      </c>
      <c r="I123" s="51">
        <v>102360</v>
      </c>
      <c r="J123" s="51">
        <v>102360</v>
      </c>
      <c r="K123" s="51">
        <v>102360</v>
      </c>
      <c r="L123" s="51">
        <v>267135.35999999999</v>
      </c>
      <c r="M123" s="51">
        <v>267135.35999999999</v>
      </c>
      <c r="N123" s="150"/>
      <c r="O123" s="139"/>
      <c r="P123" s="137"/>
      <c r="Q123" s="137"/>
      <c r="R123" s="137"/>
      <c r="S123" s="137"/>
      <c r="T123" s="137"/>
      <c r="U123" s="137"/>
      <c r="V123" s="38"/>
      <c r="W123" s="38"/>
    </row>
    <row r="124" spans="1:23" s="24" customFormat="1" ht="54" customHeight="1" x14ac:dyDescent="0.25">
      <c r="A124" s="114"/>
      <c r="B124" s="117"/>
      <c r="C124" s="120"/>
      <c r="D124" s="120"/>
      <c r="E124" s="117"/>
      <c r="F124" s="14" t="s">
        <v>66</v>
      </c>
      <c r="G124" s="50">
        <f t="shared" ref="G124:G126" si="89">H124+I124+M124+J124+K124+L124</f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150"/>
      <c r="O124" s="139"/>
      <c r="P124" s="137"/>
      <c r="Q124" s="137"/>
      <c r="R124" s="137"/>
      <c r="S124" s="137"/>
      <c r="T124" s="137"/>
      <c r="U124" s="137"/>
      <c r="V124" s="38"/>
      <c r="W124" s="38"/>
    </row>
    <row r="125" spans="1:23" s="24" customFormat="1" ht="54" customHeight="1" x14ac:dyDescent="0.25">
      <c r="A125" s="114"/>
      <c r="B125" s="117"/>
      <c r="C125" s="120"/>
      <c r="D125" s="120"/>
      <c r="E125" s="117"/>
      <c r="F125" s="14" t="s">
        <v>67</v>
      </c>
      <c r="G125" s="50">
        <f t="shared" si="89"/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150"/>
      <c r="O125" s="139"/>
      <c r="P125" s="137"/>
      <c r="Q125" s="137"/>
      <c r="R125" s="137"/>
      <c r="S125" s="137"/>
      <c r="T125" s="137"/>
      <c r="U125" s="137"/>
      <c r="V125" s="38"/>
      <c r="W125" s="38"/>
    </row>
    <row r="126" spans="1:23" s="24" customFormat="1" ht="40.5" customHeight="1" x14ac:dyDescent="0.25">
      <c r="A126" s="115"/>
      <c r="B126" s="118"/>
      <c r="C126" s="121"/>
      <c r="D126" s="121"/>
      <c r="E126" s="118"/>
      <c r="F126" s="14" t="s">
        <v>68</v>
      </c>
      <c r="G126" s="50">
        <f t="shared" si="89"/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151"/>
      <c r="O126" s="129"/>
      <c r="P126" s="138"/>
      <c r="Q126" s="138"/>
      <c r="R126" s="138"/>
      <c r="S126" s="138"/>
      <c r="T126" s="138"/>
      <c r="U126" s="138"/>
      <c r="V126" s="38"/>
      <c r="W126" s="38"/>
    </row>
    <row r="127" spans="1:23" s="24" customFormat="1" ht="20.25" hidden="1" customHeight="1" x14ac:dyDescent="0.25">
      <c r="A127" s="113" t="s">
        <v>70</v>
      </c>
      <c r="B127" s="116" t="s">
        <v>57</v>
      </c>
      <c r="C127" s="216" t="s">
        <v>87</v>
      </c>
      <c r="D127" s="216" t="s">
        <v>112</v>
      </c>
      <c r="E127" s="116" t="s">
        <v>21</v>
      </c>
      <c r="F127" s="9" t="s">
        <v>8</v>
      </c>
      <c r="G127" s="50">
        <f>G128+G129+G130+G131</f>
        <v>0</v>
      </c>
      <c r="H127" s="50">
        <f t="shared" ref="H127:I127" si="90">H128+H129+H130+H131</f>
        <v>0</v>
      </c>
      <c r="I127" s="50">
        <f t="shared" si="90"/>
        <v>0</v>
      </c>
      <c r="J127" s="50">
        <f t="shared" ref="J127:L127" si="91">J128+J129+J130+J131</f>
        <v>0</v>
      </c>
      <c r="K127" s="50">
        <f t="shared" si="91"/>
        <v>0</v>
      </c>
      <c r="L127" s="50">
        <f t="shared" si="91"/>
        <v>0</v>
      </c>
      <c r="M127" s="50">
        <f t="shared" ref="M127" si="92">M128+M129+M130+M131</f>
        <v>0</v>
      </c>
      <c r="N127" s="149" t="s">
        <v>114</v>
      </c>
      <c r="O127" s="128" t="s">
        <v>48</v>
      </c>
      <c r="P127" s="136"/>
      <c r="Q127" s="136"/>
      <c r="R127" s="128"/>
      <c r="S127" s="128"/>
      <c r="T127" s="128"/>
      <c r="U127" s="128"/>
      <c r="V127" s="38"/>
      <c r="W127" s="38"/>
    </row>
    <row r="128" spans="1:23" s="24" customFormat="1" ht="84" hidden="1" customHeight="1" x14ac:dyDescent="0.25">
      <c r="A128" s="114"/>
      <c r="B128" s="117"/>
      <c r="C128" s="152"/>
      <c r="D128" s="152"/>
      <c r="E128" s="117"/>
      <c r="F128" s="14" t="s">
        <v>81</v>
      </c>
      <c r="G128" s="50">
        <f>H128+I128+M128</f>
        <v>0</v>
      </c>
      <c r="H128" s="51"/>
      <c r="I128" s="51"/>
      <c r="J128" s="51"/>
      <c r="K128" s="51"/>
      <c r="L128" s="51"/>
      <c r="M128" s="51"/>
      <c r="N128" s="150"/>
      <c r="O128" s="139"/>
      <c r="P128" s="137"/>
      <c r="Q128" s="137"/>
      <c r="R128" s="139"/>
      <c r="S128" s="139"/>
      <c r="T128" s="139"/>
      <c r="U128" s="139"/>
      <c r="V128" s="38"/>
      <c r="W128" s="38"/>
    </row>
    <row r="129" spans="1:23" s="24" customFormat="1" ht="48.75" hidden="1" customHeight="1" x14ac:dyDescent="0.25">
      <c r="A129" s="114"/>
      <c r="B129" s="117"/>
      <c r="C129" s="152"/>
      <c r="D129" s="152"/>
      <c r="E129" s="117"/>
      <c r="F129" s="14" t="s">
        <v>66</v>
      </c>
      <c r="G129" s="50">
        <f>H129+I129+M129</f>
        <v>0</v>
      </c>
      <c r="H129" s="51"/>
      <c r="I129" s="51"/>
      <c r="J129" s="51"/>
      <c r="K129" s="51"/>
      <c r="L129" s="51"/>
      <c r="M129" s="51"/>
      <c r="N129" s="150"/>
      <c r="O129" s="139"/>
      <c r="P129" s="137"/>
      <c r="Q129" s="137"/>
      <c r="R129" s="139"/>
      <c r="S129" s="139"/>
      <c r="T129" s="139"/>
      <c r="U129" s="139"/>
      <c r="V129" s="38"/>
      <c r="W129" s="38"/>
    </row>
    <row r="130" spans="1:23" s="24" customFormat="1" ht="51.75" hidden="1" customHeight="1" x14ac:dyDescent="0.25">
      <c r="A130" s="114"/>
      <c r="B130" s="117"/>
      <c r="C130" s="152"/>
      <c r="D130" s="152"/>
      <c r="E130" s="117"/>
      <c r="F130" s="14" t="s">
        <v>67</v>
      </c>
      <c r="G130" s="50">
        <f>H130+I130+M130</f>
        <v>0</v>
      </c>
      <c r="H130" s="51"/>
      <c r="I130" s="51"/>
      <c r="J130" s="51"/>
      <c r="K130" s="51"/>
      <c r="L130" s="51"/>
      <c r="M130" s="51"/>
      <c r="N130" s="150"/>
      <c r="O130" s="139"/>
      <c r="P130" s="137"/>
      <c r="Q130" s="137"/>
      <c r="R130" s="139"/>
      <c r="S130" s="139"/>
      <c r="T130" s="139"/>
      <c r="U130" s="139"/>
      <c r="V130" s="38"/>
      <c r="W130" s="38"/>
    </row>
    <row r="131" spans="1:23" s="24" customFormat="1" ht="34.9" hidden="1" customHeight="1" x14ac:dyDescent="0.25">
      <c r="A131" s="115"/>
      <c r="B131" s="118"/>
      <c r="C131" s="153"/>
      <c r="D131" s="153"/>
      <c r="E131" s="118"/>
      <c r="F131" s="14" t="s">
        <v>68</v>
      </c>
      <c r="G131" s="50">
        <f>H131+I131+M131</f>
        <v>0</v>
      </c>
      <c r="H131" s="51"/>
      <c r="I131" s="51"/>
      <c r="J131" s="51"/>
      <c r="K131" s="51"/>
      <c r="L131" s="51"/>
      <c r="M131" s="51"/>
      <c r="N131" s="151"/>
      <c r="O131" s="129"/>
      <c r="P131" s="138"/>
      <c r="Q131" s="138"/>
      <c r="R131" s="129"/>
      <c r="S131" s="129"/>
      <c r="T131" s="129"/>
      <c r="U131" s="129"/>
      <c r="V131" s="38"/>
      <c r="W131" s="38"/>
    </row>
    <row r="132" spans="1:23" s="24" customFormat="1" ht="20.25" customHeight="1" x14ac:dyDescent="0.25">
      <c r="A132" s="113" t="s">
        <v>70</v>
      </c>
      <c r="B132" s="116" t="s">
        <v>85</v>
      </c>
      <c r="C132" s="216" t="s">
        <v>87</v>
      </c>
      <c r="D132" s="216" t="s">
        <v>122</v>
      </c>
      <c r="E132" s="116" t="s">
        <v>21</v>
      </c>
      <c r="F132" s="14" t="s">
        <v>8</v>
      </c>
      <c r="G132" s="50">
        <f>G133+G134+G135+G136+G137</f>
        <v>150000</v>
      </c>
      <c r="H132" s="50">
        <f t="shared" ref="H132" si="93">H133+H134+H135+H136+H137</f>
        <v>50000</v>
      </c>
      <c r="I132" s="50">
        <f t="shared" ref="I132" si="94">I133+I134+I135+I136+I137</f>
        <v>0</v>
      </c>
      <c r="J132" s="50">
        <f t="shared" ref="J132:L132" si="95">J133+J134+J135+J136+J137</f>
        <v>0</v>
      </c>
      <c r="K132" s="50">
        <f t="shared" si="95"/>
        <v>0</v>
      </c>
      <c r="L132" s="50">
        <f t="shared" si="95"/>
        <v>50000</v>
      </c>
      <c r="M132" s="50">
        <f t="shared" ref="M132" si="96">M133+M134+M135+M136+M137</f>
        <v>50000</v>
      </c>
      <c r="N132" s="149" t="s">
        <v>121</v>
      </c>
      <c r="O132" s="128" t="s">
        <v>73</v>
      </c>
      <c r="P132" s="110">
        <v>1</v>
      </c>
      <c r="Q132" s="110">
        <v>0</v>
      </c>
      <c r="R132" s="110">
        <v>0</v>
      </c>
      <c r="S132" s="110">
        <v>0</v>
      </c>
      <c r="T132" s="110">
        <v>1</v>
      </c>
      <c r="U132" s="110">
        <v>1</v>
      </c>
      <c r="V132" s="38"/>
      <c r="W132" s="38"/>
    </row>
    <row r="133" spans="1:23" s="24" customFormat="1" ht="84" customHeight="1" x14ac:dyDescent="0.25">
      <c r="A133" s="114"/>
      <c r="B133" s="117"/>
      <c r="C133" s="152"/>
      <c r="D133" s="152"/>
      <c r="E133" s="117"/>
      <c r="F133" s="14" t="s">
        <v>81</v>
      </c>
      <c r="G133" s="50">
        <f>H133+I133+M133+J133+K133+L133</f>
        <v>150000</v>
      </c>
      <c r="H133" s="51">
        <v>50000</v>
      </c>
      <c r="I133" s="51">
        <v>0</v>
      </c>
      <c r="J133" s="51">
        <v>0</v>
      </c>
      <c r="K133" s="51">
        <v>0</v>
      </c>
      <c r="L133" s="51">
        <v>50000</v>
      </c>
      <c r="M133" s="51">
        <v>50000</v>
      </c>
      <c r="N133" s="150"/>
      <c r="O133" s="139"/>
      <c r="P133" s="111"/>
      <c r="Q133" s="111"/>
      <c r="R133" s="111"/>
      <c r="S133" s="111"/>
      <c r="T133" s="111"/>
      <c r="U133" s="111"/>
      <c r="V133" s="38"/>
      <c r="W133" s="38"/>
    </row>
    <row r="134" spans="1:23" s="24" customFormat="1" ht="51" customHeight="1" x14ac:dyDescent="0.25">
      <c r="A134" s="114"/>
      <c r="B134" s="117"/>
      <c r="C134" s="152"/>
      <c r="D134" s="152"/>
      <c r="E134" s="117"/>
      <c r="F134" s="14" t="s">
        <v>66</v>
      </c>
      <c r="G134" s="50">
        <f t="shared" ref="G134:G137" si="97">H134+I134+M134+J134+K134+L134</f>
        <v>0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150"/>
      <c r="O134" s="139"/>
      <c r="P134" s="111"/>
      <c r="Q134" s="111"/>
      <c r="R134" s="111"/>
      <c r="S134" s="111"/>
      <c r="T134" s="111"/>
      <c r="U134" s="111"/>
      <c r="V134" s="38"/>
      <c r="W134" s="38"/>
    </row>
    <row r="135" spans="1:23" s="24" customFormat="1" ht="0.75" hidden="1" customHeight="1" x14ac:dyDescent="0.25">
      <c r="A135" s="114"/>
      <c r="B135" s="117"/>
      <c r="C135" s="152"/>
      <c r="D135" s="152"/>
      <c r="E135" s="117"/>
      <c r="F135" s="14"/>
      <c r="G135" s="50">
        <f t="shared" si="97"/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150"/>
      <c r="O135" s="139"/>
      <c r="P135" s="111"/>
      <c r="Q135" s="111"/>
      <c r="R135" s="111"/>
      <c r="S135" s="111"/>
      <c r="T135" s="111"/>
      <c r="U135" s="111"/>
      <c r="V135" s="38"/>
      <c r="W135" s="38"/>
    </row>
    <row r="136" spans="1:23" s="24" customFormat="1" ht="51.75" customHeight="1" x14ac:dyDescent="0.25">
      <c r="A136" s="114"/>
      <c r="B136" s="117"/>
      <c r="C136" s="152"/>
      <c r="D136" s="152"/>
      <c r="E136" s="117"/>
      <c r="F136" s="14" t="s">
        <v>67</v>
      </c>
      <c r="G136" s="50">
        <f t="shared" si="97"/>
        <v>0</v>
      </c>
      <c r="H136" s="51">
        <v>0</v>
      </c>
      <c r="I136" s="51">
        <v>0</v>
      </c>
      <c r="J136" s="51">
        <v>0</v>
      </c>
      <c r="K136" s="51">
        <v>0</v>
      </c>
      <c r="L136" s="51">
        <v>0</v>
      </c>
      <c r="M136" s="51">
        <v>0</v>
      </c>
      <c r="N136" s="150"/>
      <c r="O136" s="139"/>
      <c r="P136" s="111"/>
      <c r="Q136" s="111"/>
      <c r="R136" s="111"/>
      <c r="S136" s="111"/>
      <c r="T136" s="111"/>
      <c r="U136" s="111"/>
      <c r="V136" s="38"/>
      <c r="W136" s="38"/>
    </row>
    <row r="137" spans="1:23" s="24" customFormat="1" ht="34.5" customHeight="1" x14ac:dyDescent="0.25">
      <c r="A137" s="115"/>
      <c r="B137" s="118"/>
      <c r="C137" s="153"/>
      <c r="D137" s="153"/>
      <c r="E137" s="118"/>
      <c r="F137" s="14" t="s">
        <v>68</v>
      </c>
      <c r="G137" s="50">
        <f t="shared" si="97"/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51">
        <v>0</v>
      </c>
      <c r="N137" s="151"/>
      <c r="O137" s="129"/>
      <c r="P137" s="112"/>
      <c r="Q137" s="112"/>
      <c r="R137" s="112"/>
      <c r="S137" s="112"/>
      <c r="T137" s="112"/>
      <c r="U137" s="112"/>
      <c r="V137" s="38"/>
      <c r="W137" s="38"/>
    </row>
    <row r="138" spans="1:23" s="24" customFormat="1" ht="20.25" customHeight="1" x14ac:dyDescent="0.25">
      <c r="A138" s="113" t="s">
        <v>75</v>
      </c>
      <c r="B138" s="116" t="s">
        <v>160</v>
      </c>
      <c r="C138" s="216" t="s">
        <v>87</v>
      </c>
      <c r="D138" s="216" t="s">
        <v>122</v>
      </c>
      <c r="E138" s="116" t="s">
        <v>21</v>
      </c>
      <c r="F138" s="14" t="s">
        <v>8</v>
      </c>
      <c r="G138" s="50">
        <f>G139+G140+G141+G142</f>
        <v>20000</v>
      </c>
      <c r="H138" s="50">
        <f>H139+H140+H141+H142</f>
        <v>0</v>
      </c>
      <c r="I138" s="50">
        <f t="shared" ref="I138" si="98">I139+I140+I141+I142</f>
        <v>0</v>
      </c>
      <c r="J138" s="50">
        <f t="shared" ref="J138:L138" si="99">J139+J140+J141+J142</f>
        <v>0</v>
      </c>
      <c r="K138" s="50">
        <f t="shared" si="99"/>
        <v>0</v>
      </c>
      <c r="L138" s="50">
        <f t="shared" si="99"/>
        <v>10000</v>
      </c>
      <c r="M138" s="50">
        <f t="shared" ref="M138" si="100">M139+M140+M141+M142</f>
        <v>10000</v>
      </c>
      <c r="N138" s="149" t="s">
        <v>161</v>
      </c>
      <c r="O138" s="128" t="s">
        <v>73</v>
      </c>
      <c r="P138" s="222">
        <v>0</v>
      </c>
      <c r="Q138" s="110">
        <v>0</v>
      </c>
      <c r="R138" s="110">
        <v>0</v>
      </c>
      <c r="S138" s="110">
        <v>0</v>
      </c>
      <c r="T138" s="110">
        <v>1</v>
      </c>
      <c r="U138" s="110">
        <v>1</v>
      </c>
      <c r="V138" s="38"/>
      <c r="W138" s="38"/>
    </row>
    <row r="139" spans="1:23" s="24" customFormat="1" ht="87.75" customHeight="1" x14ac:dyDescent="0.25">
      <c r="A139" s="114"/>
      <c r="B139" s="117"/>
      <c r="C139" s="152"/>
      <c r="D139" s="152"/>
      <c r="E139" s="117"/>
      <c r="F139" s="14" t="s">
        <v>81</v>
      </c>
      <c r="G139" s="50">
        <f>H139+I139+M139+J139+K139+L139</f>
        <v>20000</v>
      </c>
      <c r="H139" s="51">
        <v>0</v>
      </c>
      <c r="I139" s="51">
        <v>0</v>
      </c>
      <c r="J139" s="51">
        <v>0</v>
      </c>
      <c r="K139" s="51">
        <v>0</v>
      </c>
      <c r="L139" s="51">
        <v>10000</v>
      </c>
      <c r="M139" s="51">
        <v>10000</v>
      </c>
      <c r="N139" s="150"/>
      <c r="O139" s="139"/>
      <c r="P139" s="223"/>
      <c r="Q139" s="111"/>
      <c r="R139" s="111"/>
      <c r="S139" s="111"/>
      <c r="T139" s="111"/>
      <c r="U139" s="111"/>
      <c r="V139" s="38"/>
      <c r="W139" s="38"/>
    </row>
    <row r="140" spans="1:23" s="24" customFormat="1" ht="48.75" customHeight="1" x14ac:dyDescent="0.25">
      <c r="A140" s="114"/>
      <c r="B140" s="117"/>
      <c r="C140" s="152"/>
      <c r="D140" s="152"/>
      <c r="E140" s="117"/>
      <c r="F140" s="14" t="s">
        <v>66</v>
      </c>
      <c r="G140" s="50">
        <f t="shared" ref="G140:G142" si="101">H140+I140+M140+J140+K140+L140</f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150"/>
      <c r="O140" s="139"/>
      <c r="P140" s="223"/>
      <c r="Q140" s="111"/>
      <c r="R140" s="111"/>
      <c r="S140" s="111"/>
      <c r="T140" s="111"/>
      <c r="U140" s="111"/>
      <c r="V140" s="38"/>
      <c r="W140" s="38"/>
    </row>
    <row r="141" spans="1:23" s="24" customFormat="1" ht="51.75" customHeight="1" x14ac:dyDescent="0.25">
      <c r="A141" s="114"/>
      <c r="B141" s="117"/>
      <c r="C141" s="152"/>
      <c r="D141" s="152"/>
      <c r="E141" s="117"/>
      <c r="F141" s="14" t="s">
        <v>67</v>
      </c>
      <c r="G141" s="50">
        <f t="shared" si="101"/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150"/>
      <c r="O141" s="139"/>
      <c r="P141" s="223"/>
      <c r="Q141" s="111"/>
      <c r="R141" s="111"/>
      <c r="S141" s="111"/>
      <c r="T141" s="111"/>
      <c r="U141" s="111"/>
      <c r="V141" s="38"/>
      <c r="W141" s="38"/>
    </row>
    <row r="142" spans="1:23" s="24" customFormat="1" ht="34.9" customHeight="1" x14ac:dyDescent="0.25">
      <c r="A142" s="115"/>
      <c r="B142" s="118"/>
      <c r="C142" s="153"/>
      <c r="D142" s="153"/>
      <c r="E142" s="118"/>
      <c r="F142" s="14" t="s">
        <v>68</v>
      </c>
      <c r="G142" s="50">
        <f t="shared" si="101"/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51">
        <v>0</v>
      </c>
      <c r="N142" s="151"/>
      <c r="O142" s="129"/>
      <c r="P142" s="224"/>
      <c r="Q142" s="112"/>
      <c r="R142" s="112"/>
      <c r="S142" s="112"/>
      <c r="T142" s="112"/>
      <c r="U142" s="112"/>
      <c r="V142" s="38"/>
      <c r="W142" s="38"/>
    </row>
    <row r="143" spans="1:23" s="24" customFormat="1" ht="20.25" customHeight="1" x14ac:dyDescent="0.25">
      <c r="A143" s="113" t="s">
        <v>84</v>
      </c>
      <c r="B143" s="116" t="s">
        <v>69</v>
      </c>
      <c r="C143" s="119" t="s">
        <v>87</v>
      </c>
      <c r="D143" s="119" t="s">
        <v>122</v>
      </c>
      <c r="E143" s="116" t="s">
        <v>21</v>
      </c>
      <c r="F143" s="14" t="s">
        <v>8</v>
      </c>
      <c r="G143" s="50">
        <f t="shared" ref="G143:M143" si="102">G144+G145+G146+G147</f>
        <v>8244.92</v>
      </c>
      <c r="H143" s="50">
        <f t="shared" si="102"/>
        <v>0</v>
      </c>
      <c r="I143" s="50">
        <f t="shared" si="102"/>
        <v>0</v>
      </c>
      <c r="J143" s="50">
        <f t="shared" si="102"/>
        <v>0.01</v>
      </c>
      <c r="K143" s="50">
        <f t="shared" si="102"/>
        <v>4163.2700000000004</v>
      </c>
      <c r="L143" s="50">
        <f t="shared" si="102"/>
        <v>2040.82</v>
      </c>
      <c r="M143" s="50">
        <f t="shared" si="102"/>
        <v>2040.82</v>
      </c>
      <c r="N143" s="149" t="s">
        <v>120</v>
      </c>
      <c r="O143" s="116" t="s">
        <v>73</v>
      </c>
      <c r="P143" s="146">
        <v>0</v>
      </c>
      <c r="Q143" s="146">
        <v>0</v>
      </c>
      <c r="R143" s="146">
        <v>1</v>
      </c>
      <c r="S143" s="146">
        <v>2</v>
      </c>
      <c r="T143" s="146">
        <v>1</v>
      </c>
      <c r="U143" s="146">
        <v>1</v>
      </c>
      <c r="V143" s="38"/>
      <c r="W143" s="38"/>
    </row>
    <row r="144" spans="1:23" s="24" customFormat="1" ht="83.25" customHeight="1" x14ac:dyDescent="0.25">
      <c r="A144" s="114"/>
      <c r="B144" s="117"/>
      <c r="C144" s="120"/>
      <c r="D144" s="120"/>
      <c r="E144" s="117"/>
      <c r="F144" s="14" t="s">
        <v>81</v>
      </c>
      <c r="G144" s="50">
        <f>H144+I144+M144+J144+K144+L144</f>
        <v>8244.92</v>
      </c>
      <c r="H144" s="51">
        <v>0</v>
      </c>
      <c r="I144" s="51">
        <v>0</v>
      </c>
      <c r="J144" s="51">
        <v>0.01</v>
      </c>
      <c r="K144" s="51">
        <v>4163.2700000000004</v>
      </c>
      <c r="L144" s="51">
        <v>2040.82</v>
      </c>
      <c r="M144" s="51">
        <v>2040.82</v>
      </c>
      <c r="N144" s="150"/>
      <c r="O144" s="117"/>
      <c r="P144" s="147"/>
      <c r="Q144" s="147"/>
      <c r="R144" s="147"/>
      <c r="S144" s="147"/>
      <c r="T144" s="147"/>
      <c r="U144" s="147"/>
      <c r="V144" s="38"/>
      <c r="W144" s="38"/>
    </row>
    <row r="145" spans="1:23" s="24" customFormat="1" ht="48.75" customHeight="1" x14ac:dyDescent="0.25">
      <c r="A145" s="114"/>
      <c r="B145" s="117"/>
      <c r="C145" s="120"/>
      <c r="D145" s="120"/>
      <c r="E145" s="117"/>
      <c r="F145" s="14" t="s">
        <v>66</v>
      </c>
      <c r="G145" s="50">
        <f t="shared" ref="G145:G147" si="103">H145+I145+M145+J145+K145+L145</f>
        <v>0</v>
      </c>
      <c r="H145" s="51">
        <v>0</v>
      </c>
      <c r="I145" s="51">
        <v>0</v>
      </c>
      <c r="J145" s="51">
        <v>0</v>
      </c>
      <c r="K145" s="51">
        <v>0</v>
      </c>
      <c r="L145" s="51">
        <v>0</v>
      </c>
      <c r="M145" s="51">
        <v>0</v>
      </c>
      <c r="N145" s="150"/>
      <c r="O145" s="117"/>
      <c r="P145" s="147"/>
      <c r="Q145" s="147"/>
      <c r="R145" s="147"/>
      <c r="S145" s="147"/>
      <c r="T145" s="147"/>
      <c r="U145" s="147"/>
      <c r="V145" s="38"/>
      <c r="W145" s="38"/>
    </row>
    <row r="146" spans="1:23" s="24" customFormat="1" ht="51.75" customHeight="1" x14ac:dyDescent="0.25">
      <c r="A146" s="114"/>
      <c r="B146" s="117"/>
      <c r="C146" s="120"/>
      <c r="D146" s="120"/>
      <c r="E146" s="117"/>
      <c r="F146" s="14" t="s">
        <v>67</v>
      </c>
      <c r="G146" s="50">
        <f t="shared" si="103"/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51">
        <v>0</v>
      </c>
      <c r="N146" s="150"/>
      <c r="O146" s="117"/>
      <c r="P146" s="147"/>
      <c r="Q146" s="147"/>
      <c r="R146" s="147"/>
      <c r="S146" s="147"/>
      <c r="T146" s="147"/>
      <c r="U146" s="147"/>
      <c r="V146" s="38"/>
      <c r="W146" s="38"/>
    </row>
    <row r="147" spans="1:23" s="24" customFormat="1" ht="48" customHeight="1" x14ac:dyDescent="0.25">
      <c r="A147" s="115"/>
      <c r="B147" s="118"/>
      <c r="C147" s="121"/>
      <c r="D147" s="121"/>
      <c r="E147" s="118"/>
      <c r="F147" s="14" t="s">
        <v>68</v>
      </c>
      <c r="G147" s="50">
        <f t="shared" si="103"/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151"/>
      <c r="O147" s="118"/>
      <c r="P147" s="148"/>
      <c r="Q147" s="148"/>
      <c r="R147" s="148"/>
      <c r="S147" s="148"/>
      <c r="T147" s="148"/>
      <c r="U147" s="148"/>
      <c r="V147" s="38"/>
      <c r="W147" s="38"/>
    </row>
    <row r="148" spans="1:23" s="24" customFormat="1" ht="20.25" customHeight="1" x14ac:dyDescent="0.25">
      <c r="A148" s="113" t="s">
        <v>125</v>
      </c>
      <c r="B148" s="116" t="s">
        <v>126</v>
      </c>
      <c r="C148" s="119" t="s">
        <v>87</v>
      </c>
      <c r="D148" s="119" t="s">
        <v>122</v>
      </c>
      <c r="E148" s="116" t="s">
        <v>21</v>
      </c>
      <c r="F148" s="14" t="s">
        <v>8</v>
      </c>
      <c r="G148" s="50">
        <f t="shared" ref="G148:I148" si="104">G149+G150+G151+G152</f>
        <v>497215.3</v>
      </c>
      <c r="H148" s="50">
        <f t="shared" si="104"/>
        <v>395174.48</v>
      </c>
      <c r="I148" s="50">
        <f t="shared" si="104"/>
        <v>0</v>
      </c>
      <c r="J148" s="50">
        <f t="shared" ref="J148:L148" si="105">J149+J150+J151+J152</f>
        <v>102040.82</v>
      </c>
      <c r="K148" s="50">
        <f t="shared" si="105"/>
        <v>0</v>
      </c>
      <c r="L148" s="50">
        <f t="shared" si="105"/>
        <v>0</v>
      </c>
      <c r="M148" s="50">
        <f t="shared" ref="M148" si="106">M149+M150+M151+M152</f>
        <v>0</v>
      </c>
      <c r="N148" s="149" t="s">
        <v>127</v>
      </c>
      <c r="O148" s="116" t="s">
        <v>73</v>
      </c>
      <c r="P148" s="146">
        <v>1</v>
      </c>
      <c r="Q148" s="146">
        <v>0</v>
      </c>
      <c r="R148" s="146">
        <v>1</v>
      </c>
      <c r="S148" s="146">
        <v>0</v>
      </c>
      <c r="T148" s="146">
        <v>0</v>
      </c>
      <c r="U148" s="146">
        <v>0</v>
      </c>
      <c r="V148" s="38"/>
      <c r="W148" s="38"/>
    </row>
    <row r="149" spans="1:23" s="24" customFormat="1" ht="87.75" customHeight="1" x14ac:dyDescent="0.25">
      <c r="A149" s="114"/>
      <c r="B149" s="117"/>
      <c r="C149" s="120"/>
      <c r="D149" s="120"/>
      <c r="E149" s="117"/>
      <c r="F149" s="14" t="s">
        <v>81</v>
      </c>
      <c r="G149" s="50">
        <f>H149+I149+M149+J149+K149+L149</f>
        <v>497215.3</v>
      </c>
      <c r="H149" s="51">
        <v>395174.48</v>
      </c>
      <c r="I149" s="51">
        <v>0</v>
      </c>
      <c r="J149" s="51">
        <v>102040.82</v>
      </c>
      <c r="K149" s="51">
        <v>0</v>
      </c>
      <c r="L149" s="51">
        <v>0</v>
      </c>
      <c r="M149" s="51">
        <v>0</v>
      </c>
      <c r="N149" s="150"/>
      <c r="O149" s="117"/>
      <c r="P149" s="147"/>
      <c r="Q149" s="147"/>
      <c r="R149" s="147"/>
      <c r="S149" s="147"/>
      <c r="T149" s="147"/>
      <c r="U149" s="147"/>
      <c r="V149" s="38"/>
      <c r="W149" s="38"/>
    </row>
    <row r="150" spans="1:23" s="24" customFormat="1" ht="48.75" customHeight="1" x14ac:dyDescent="0.25">
      <c r="A150" s="114"/>
      <c r="B150" s="117"/>
      <c r="C150" s="120"/>
      <c r="D150" s="120"/>
      <c r="E150" s="117"/>
      <c r="F150" s="14" t="s">
        <v>66</v>
      </c>
      <c r="G150" s="50">
        <f t="shared" ref="G150:G151" si="107">H150+I150+M150+J150+K150+L150</f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150"/>
      <c r="O150" s="117"/>
      <c r="P150" s="147"/>
      <c r="Q150" s="147"/>
      <c r="R150" s="147"/>
      <c r="S150" s="147"/>
      <c r="T150" s="147"/>
      <c r="U150" s="147"/>
      <c r="V150" s="38"/>
      <c r="W150" s="38"/>
    </row>
    <row r="151" spans="1:23" s="24" customFormat="1" ht="51.75" customHeight="1" x14ac:dyDescent="0.25">
      <c r="A151" s="114"/>
      <c r="B151" s="117"/>
      <c r="C151" s="120"/>
      <c r="D151" s="120"/>
      <c r="E151" s="117"/>
      <c r="F151" s="14" t="s">
        <v>67</v>
      </c>
      <c r="G151" s="50">
        <f t="shared" si="107"/>
        <v>0</v>
      </c>
      <c r="H151" s="51">
        <v>0</v>
      </c>
      <c r="I151" s="51">
        <v>0</v>
      </c>
      <c r="J151" s="51">
        <v>0</v>
      </c>
      <c r="K151" s="51">
        <v>0</v>
      </c>
      <c r="L151" s="51">
        <v>0</v>
      </c>
      <c r="M151" s="51">
        <v>0</v>
      </c>
      <c r="N151" s="150"/>
      <c r="O151" s="117"/>
      <c r="P151" s="147"/>
      <c r="Q151" s="147"/>
      <c r="R151" s="147"/>
      <c r="S151" s="147"/>
      <c r="T151" s="147"/>
      <c r="U151" s="147"/>
      <c r="V151" s="38"/>
      <c r="W151" s="38"/>
    </row>
    <row r="152" spans="1:23" s="24" customFormat="1" ht="34.9" customHeight="1" x14ac:dyDescent="0.25">
      <c r="A152" s="115"/>
      <c r="B152" s="118"/>
      <c r="C152" s="121"/>
      <c r="D152" s="121"/>
      <c r="E152" s="118"/>
      <c r="F152" s="14" t="s">
        <v>68</v>
      </c>
      <c r="G152" s="50">
        <f t="shared" ref="G152:G167" si="108">H152+I152+M152+J152+K152+L152</f>
        <v>0</v>
      </c>
      <c r="H152" s="51">
        <v>0</v>
      </c>
      <c r="I152" s="51">
        <v>0</v>
      </c>
      <c r="J152" s="51">
        <v>0</v>
      </c>
      <c r="K152" s="51">
        <v>0</v>
      </c>
      <c r="L152" s="51">
        <v>0</v>
      </c>
      <c r="M152" s="51">
        <v>0</v>
      </c>
      <c r="N152" s="151"/>
      <c r="O152" s="118"/>
      <c r="P152" s="148"/>
      <c r="Q152" s="148"/>
      <c r="R152" s="148"/>
      <c r="S152" s="148"/>
      <c r="T152" s="148"/>
      <c r="U152" s="148"/>
      <c r="V152" s="38"/>
      <c r="W152" s="38"/>
    </row>
    <row r="153" spans="1:23" s="24" customFormat="1" ht="20.25" hidden="1" customHeight="1" x14ac:dyDescent="0.25">
      <c r="A153" s="113" t="s">
        <v>159</v>
      </c>
      <c r="B153" s="116"/>
      <c r="C153" s="216" t="s">
        <v>158</v>
      </c>
      <c r="D153" s="216" t="s">
        <v>122</v>
      </c>
      <c r="E153" s="116" t="s">
        <v>21</v>
      </c>
      <c r="F153" s="9" t="s">
        <v>8</v>
      </c>
      <c r="G153" s="50">
        <f>G154+G155+G156+G157</f>
        <v>0</v>
      </c>
      <c r="H153" s="50">
        <f>H154+H155+H156+H157</f>
        <v>0</v>
      </c>
      <c r="I153" s="50">
        <f t="shared" ref="I153:M153" si="109">I154+I155+I156+I157</f>
        <v>0</v>
      </c>
      <c r="J153" s="50">
        <f t="shared" si="109"/>
        <v>0</v>
      </c>
      <c r="K153" s="50">
        <f t="shared" si="109"/>
        <v>0</v>
      </c>
      <c r="L153" s="50">
        <f t="shared" si="109"/>
        <v>0</v>
      </c>
      <c r="M153" s="50">
        <f t="shared" si="109"/>
        <v>0</v>
      </c>
      <c r="N153" s="149"/>
      <c r="O153" s="128" t="s">
        <v>73</v>
      </c>
      <c r="P153" s="222" t="s">
        <v>143</v>
      </c>
      <c r="Q153" s="110" t="s">
        <v>143</v>
      </c>
      <c r="R153" s="110" t="s">
        <v>143</v>
      </c>
      <c r="S153" s="110"/>
      <c r="T153" s="110"/>
      <c r="U153" s="110"/>
      <c r="V153" s="38"/>
      <c r="W153" s="38"/>
    </row>
    <row r="154" spans="1:23" s="24" customFormat="1" ht="97.5" hidden="1" customHeight="1" x14ac:dyDescent="0.25">
      <c r="A154" s="114"/>
      <c r="B154" s="117"/>
      <c r="C154" s="152"/>
      <c r="D154" s="152"/>
      <c r="E154" s="117"/>
      <c r="F154" s="14" t="s">
        <v>81</v>
      </c>
      <c r="G154" s="50">
        <f>H154+I154+M154+J154+K154+L154</f>
        <v>0</v>
      </c>
      <c r="H154" s="51">
        <v>0</v>
      </c>
      <c r="I154" s="51">
        <v>0</v>
      </c>
      <c r="J154" s="51">
        <v>0</v>
      </c>
      <c r="K154" s="51"/>
      <c r="L154" s="51"/>
      <c r="M154" s="51"/>
      <c r="N154" s="150"/>
      <c r="O154" s="139"/>
      <c r="P154" s="223"/>
      <c r="Q154" s="111"/>
      <c r="R154" s="111"/>
      <c r="S154" s="111"/>
      <c r="T154" s="111"/>
      <c r="U154" s="111"/>
      <c r="V154" s="38"/>
      <c r="W154" s="38"/>
    </row>
    <row r="155" spans="1:23" s="24" customFormat="1" ht="48.75" hidden="1" customHeight="1" x14ac:dyDescent="0.25">
      <c r="A155" s="114"/>
      <c r="B155" s="117"/>
      <c r="C155" s="152"/>
      <c r="D155" s="152"/>
      <c r="E155" s="117"/>
      <c r="F155" s="14" t="s">
        <v>66</v>
      </c>
      <c r="G155" s="50">
        <f t="shared" ref="G155:G157" si="110">H155+I155+M155+J155+K155+L155</f>
        <v>0</v>
      </c>
      <c r="H155" s="51"/>
      <c r="I155" s="51"/>
      <c r="J155" s="51"/>
      <c r="K155" s="51"/>
      <c r="L155" s="51"/>
      <c r="M155" s="51"/>
      <c r="N155" s="150"/>
      <c r="O155" s="139"/>
      <c r="P155" s="223"/>
      <c r="Q155" s="111"/>
      <c r="R155" s="111"/>
      <c r="S155" s="111"/>
      <c r="T155" s="111"/>
      <c r="U155" s="111"/>
      <c r="V155" s="38"/>
      <c r="W155" s="38"/>
    </row>
    <row r="156" spans="1:23" s="24" customFormat="1" ht="51.75" hidden="1" customHeight="1" x14ac:dyDescent="0.25">
      <c r="A156" s="114"/>
      <c r="B156" s="117"/>
      <c r="C156" s="152"/>
      <c r="D156" s="152"/>
      <c r="E156" s="117"/>
      <c r="F156" s="14" t="s">
        <v>67</v>
      </c>
      <c r="G156" s="50">
        <f t="shared" si="110"/>
        <v>0</v>
      </c>
      <c r="H156" s="51"/>
      <c r="I156" s="51"/>
      <c r="J156" s="51"/>
      <c r="K156" s="51"/>
      <c r="L156" s="51"/>
      <c r="M156" s="51"/>
      <c r="N156" s="150"/>
      <c r="O156" s="139"/>
      <c r="P156" s="223"/>
      <c r="Q156" s="111"/>
      <c r="R156" s="111"/>
      <c r="S156" s="111"/>
      <c r="T156" s="111"/>
      <c r="U156" s="111"/>
      <c r="V156" s="38"/>
      <c r="W156" s="38"/>
    </row>
    <row r="157" spans="1:23" s="24" customFormat="1" ht="34.9" hidden="1" customHeight="1" x14ac:dyDescent="0.25">
      <c r="A157" s="115"/>
      <c r="B157" s="118"/>
      <c r="C157" s="153"/>
      <c r="D157" s="153"/>
      <c r="E157" s="118"/>
      <c r="F157" s="14" t="s">
        <v>68</v>
      </c>
      <c r="G157" s="50">
        <f t="shared" si="110"/>
        <v>0</v>
      </c>
      <c r="H157" s="51"/>
      <c r="I157" s="51"/>
      <c r="J157" s="51"/>
      <c r="K157" s="51"/>
      <c r="L157" s="51"/>
      <c r="M157" s="51"/>
      <c r="N157" s="151"/>
      <c r="O157" s="129"/>
      <c r="P157" s="224"/>
      <c r="Q157" s="112"/>
      <c r="R157" s="112"/>
      <c r="S157" s="112"/>
      <c r="T157" s="112"/>
      <c r="U157" s="112"/>
      <c r="V157" s="38"/>
      <c r="W157" s="38"/>
    </row>
    <row r="158" spans="1:23" s="24" customFormat="1" ht="22.5" customHeight="1" x14ac:dyDescent="0.25">
      <c r="A158" s="113" t="s">
        <v>159</v>
      </c>
      <c r="B158" s="116" t="s">
        <v>171</v>
      </c>
      <c r="C158" s="119" t="s">
        <v>158</v>
      </c>
      <c r="D158" s="119" t="s">
        <v>122</v>
      </c>
      <c r="E158" s="116" t="s">
        <v>21</v>
      </c>
      <c r="F158" s="14" t="s">
        <v>8</v>
      </c>
      <c r="G158" s="50">
        <f>G159+G160+G161+G162</f>
        <v>340136.74</v>
      </c>
      <c r="H158" s="50">
        <f>H159+H160+H161+H162</f>
        <v>0</v>
      </c>
      <c r="I158" s="50">
        <f t="shared" ref="I158:M158" si="111">I159+I160+I161+I162</f>
        <v>340136.74</v>
      </c>
      <c r="J158" s="50">
        <f t="shared" si="111"/>
        <v>0</v>
      </c>
      <c r="K158" s="50">
        <f t="shared" si="111"/>
        <v>0</v>
      </c>
      <c r="L158" s="50">
        <f t="shared" si="111"/>
        <v>0</v>
      </c>
      <c r="M158" s="50">
        <f t="shared" si="111"/>
        <v>0</v>
      </c>
      <c r="N158" s="149" t="s">
        <v>172</v>
      </c>
      <c r="O158" s="128" t="s">
        <v>73</v>
      </c>
      <c r="P158" s="107" t="s">
        <v>143</v>
      </c>
      <c r="Q158" s="107">
        <v>1</v>
      </c>
      <c r="R158" s="107" t="s">
        <v>143</v>
      </c>
      <c r="S158" s="107" t="s">
        <v>143</v>
      </c>
      <c r="T158" s="107" t="s">
        <v>143</v>
      </c>
      <c r="U158" s="107" t="s">
        <v>143</v>
      </c>
      <c r="V158" s="38"/>
      <c r="W158" s="38"/>
    </row>
    <row r="159" spans="1:23" s="24" customFormat="1" ht="84.75" customHeight="1" x14ac:dyDescent="0.25">
      <c r="A159" s="114"/>
      <c r="B159" s="117"/>
      <c r="C159" s="120"/>
      <c r="D159" s="120"/>
      <c r="E159" s="117"/>
      <c r="F159" s="14" t="s">
        <v>81</v>
      </c>
      <c r="G159" s="50">
        <f>H159+I159+M159+J159+K159+L159</f>
        <v>6802.74</v>
      </c>
      <c r="H159" s="51">
        <v>0</v>
      </c>
      <c r="I159" s="51">
        <v>6802.74</v>
      </c>
      <c r="J159" s="51">
        <v>0</v>
      </c>
      <c r="K159" s="51">
        <v>0</v>
      </c>
      <c r="L159" s="51">
        <v>0</v>
      </c>
      <c r="M159" s="51">
        <v>0</v>
      </c>
      <c r="N159" s="150"/>
      <c r="O159" s="139"/>
      <c r="P159" s="108"/>
      <c r="Q159" s="108"/>
      <c r="R159" s="108"/>
      <c r="S159" s="108"/>
      <c r="T159" s="108"/>
      <c r="U159" s="108"/>
      <c r="V159" s="38"/>
      <c r="W159" s="38"/>
    </row>
    <row r="160" spans="1:23" s="24" customFormat="1" ht="55.5" customHeight="1" x14ac:dyDescent="0.25">
      <c r="A160" s="114"/>
      <c r="B160" s="117"/>
      <c r="C160" s="120"/>
      <c r="D160" s="120"/>
      <c r="E160" s="117"/>
      <c r="F160" s="14" t="s">
        <v>66</v>
      </c>
      <c r="G160" s="50">
        <f t="shared" ref="G160:G162" si="112">H160+I160+M160+J160+K160+L160</f>
        <v>333334</v>
      </c>
      <c r="H160" s="51">
        <v>0</v>
      </c>
      <c r="I160" s="51">
        <v>333334</v>
      </c>
      <c r="J160" s="51">
        <v>0</v>
      </c>
      <c r="K160" s="51">
        <v>0</v>
      </c>
      <c r="L160" s="51">
        <v>0</v>
      </c>
      <c r="M160" s="51">
        <v>0</v>
      </c>
      <c r="N160" s="150"/>
      <c r="O160" s="139"/>
      <c r="P160" s="108"/>
      <c r="Q160" s="108"/>
      <c r="R160" s="108"/>
      <c r="S160" s="108"/>
      <c r="T160" s="108"/>
      <c r="U160" s="108"/>
      <c r="V160" s="38"/>
      <c r="W160" s="38"/>
    </row>
    <row r="161" spans="1:23" s="24" customFormat="1" ht="51.75" customHeight="1" x14ac:dyDescent="0.25">
      <c r="A161" s="114"/>
      <c r="B161" s="117"/>
      <c r="C161" s="120"/>
      <c r="D161" s="120"/>
      <c r="E161" s="117"/>
      <c r="F161" s="14" t="s">
        <v>67</v>
      </c>
      <c r="G161" s="50">
        <f t="shared" si="112"/>
        <v>0</v>
      </c>
      <c r="H161" s="51">
        <v>0</v>
      </c>
      <c r="I161" s="51">
        <v>0</v>
      </c>
      <c r="J161" s="51">
        <v>0</v>
      </c>
      <c r="K161" s="51">
        <v>0</v>
      </c>
      <c r="L161" s="51">
        <v>0</v>
      </c>
      <c r="M161" s="51">
        <v>0</v>
      </c>
      <c r="N161" s="150"/>
      <c r="O161" s="139"/>
      <c r="P161" s="108"/>
      <c r="Q161" s="108"/>
      <c r="R161" s="108"/>
      <c r="S161" s="108"/>
      <c r="T161" s="108"/>
      <c r="U161" s="108"/>
      <c r="V161" s="38"/>
      <c r="W161" s="38"/>
    </row>
    <row r="162" spans="1:23" s="24" customFormat="1" ht="34.9" customHeight="1" x14ac:dyDescent="0.25">
      <c r="A162" s="115"/>
      <c r="B162" s="118"/>
      <c r="C162" s="121"/>
      <c r="D162" s="121"/>
      <c r="E162" s="118"/>
      <c r="F162" s="14" t="s">
        <v>68</v>
      </c>
      <c r="G162" s="50">
        <f t="shared" si="112"/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151"/>
      <c r="O162" s="129"/>
      <c r="P162" s="109"/>
      <c r="Q162" s="109"/>
      <c r="R162" s="109"/>
      <c r="S162" s="109"/>
      <c r="T162" s="109"/>
      <c r="U162" s="109"/>
      <c r="V162" s="38"/>
      <c r="W162" s="38"/>
    </row>
    <row r="163" spans="1:23" s="38" customFormat="1" ht="21.75" customHeight="1" x14ac:dyDescent="0.25">
      <c r="A163" s="133" t="s">
        <v>16</v>
      </c>
      <c r="B163" s="125" t="s">
        <v>37</v>
      </c>
      <c r="C163" s="154" t="s">
        <v>87</v>
      </c>
      <c r="D163" s="154" t="s">
        <v>122</v>
      </c>
      <c r="E163" s="125" t="s">
        <v>21</v>
      </c>
      <c r="F163" s="15" t="s">
        <v>8</v>
      </c>
      <c r="G163" s="49">
        <f t="shared" si="108"/>
        <v>207356.64</v>
      </c>
      <c r="H163" s="49">
        <f t="shared" ref="H163:M164" si="113">H168+H173+H183+H178</f>
        <v>66615</v>
      </c>
      <c r="I163" s="49">
        <f t="shared" si="113"/>
        <v>36660</v>
      </c>
      <c r="J163" s="49">
        <f t="shared" si="113"/>
        <v>40000</v>
      </c>
      <c r="K163" s="49">
        <f t="shared" si="113"/>
        <v>22040.82</v>
      </c>
      <c r="L163" s="49">
        <f t="shared" si="113"/>
        <v>21020.41</v>
      </c>
      <c r="M163" s="49">
        <f t="shared" si="113"/>
        <v>21020.41</v>
      </c>
      <c r="N163" s="157" t="s">
        <v>14</v>
      </c>
      <c r="O163" s="125" t="s">
        <v>14</v>
      </c>
      <c r="P163" s="125" t="s">
        <v>14</v>
      </c>
      <c r="Q163" s="116" t="s">
        <v>14</v>
      </c>
      <c r="R163" s="116" t="s">
        <v>14</v>
      </c>
      <c r="S163" s="116" t="s">
        <v>14</v>
      </c>
      <c r="T163" s="116" t="s">
        <v>14</v>
      </c>
      <c r="U163" s="116" t="s">
        <v>14</v>
      </c>
    </row>
    <row r="164" spans="1:23" s="38" customFormat="1" ht="121.5" customHeight="1" x14ac:dyDescent="0.25">
      <c r="A164" s="134"/>
      <c r="B164" s="126"/>
      <c r="C164" s="155"/>
      <c r="D164" s="155"/>
      <c r="E164" s="126"/>
      <c r="F164" s="15" t="s">
        <v>81</v>
      </c>
      <c r="G164" s="49">
        <f t="shared" si="108"/>
        <v>207356.64</v>
      </c>
      <c r="H164" s="49">
        <f t="shared" si="113"/>
        <v>66615</v>
      </c>
      <c r="I164" s="49">
        <f t="shared" si="113"/>
        <v>36660</v>
      </c>
      <c r="J164" s="49">
        <f t="shared" si="113"/>
        <v>40000</v>
      </c>
      <c r="K164" s="49">
        <f t="shared" si="113"/>
        <v>22040.82</v>
      </c>
      <c r="L164" s="49">
        <f t="shared" si="113"/>
        <v>21020.41</v>
      </c>
      <c r="M164" s="49">
        <f t="shared" si="113"/>
        <v>21020.41</v>
      </c>
      <c r="N164" s="158"/>
      <c r="O164" s="126"/>
      <c r="P164" s="126"/>
      <c r="Q164" s="117"/>
      <c r="R164" s="117"/>
      <c r="S164" s="117"/>
      <c r="T164" s="117"/>
      <c r="U164" s="117"/>
    </row>
    <row r="165" spans="1:23" s="38" customFormat="1" ht="69" customHeight="1" x14ac:dyDescent="0.25">
      <c r="A165" s="134"/>
      <c r="B165" s="126"/>
      <c r="C165" s="155"/>
      <c r="D165" s="155"/>
      <c r="E165" s="126"/>
      <c r="F165" s="15" t="s">
        <v>66</v>
      </c>
      <c r="G165" s="49">
        <f t="shared" si="108"/>
        <v>0</v>
      </c>
      <c r="H165" s="49">
        <f t="shared" ref="H165:M167" si="114">H170+H175+H185</f>
        <v>0</v>
      </c>
      <c r="I165" s="49">
        <f t="shared" si="114"/>
        <v>0</v>
      </c>
      <c r="J165" s="49">
        <f t="shared" si="114"/>
        <v>0</v>
      </c>
      <c r="K165" s="49">
        <f t="shared" si="114"/>
        <v>0</v>
      </c>
      <c r="L165" s="49">
        <f t="shared" si="114"/>
        <v>0</v>
      </c>
      <c r="M165" s="49">
        <f t="shared" si="114"/>
        <v>0</v>
      </c>
      <c r="N165" s="158"/>
      <c r="O165" s="126"/>
      <c r="P165" s="126"/>
      <c r="Q165" s="117"/>
      <c r="R165" s="117"/>
      <c r="S165" s="117"/>
      <c r="T165" s="117"/>
      <c r="U165" s="117"/>
    </row>
    <row r="166" spans="1:23" s="38" customFormat="1" ht="66" customHeight="1" x14ac:dyDescent="0.25">
      <c r="A166" s="134"/>
      <c r="B166" s="126"/>
      <c r="C166" s="155"/>
      <c r="D166" s="155"/>
      <c r="E166" s="126"/>
      <c r="F166" s="15" t="s">
        <v>67</v>
      </c>
      <c r="G166" s="49">
        <f t="shared" si="108"/>
        <v>0</v>
      </c>
      <c r="H166" s="49">
        <f t="shared" si="114"/>
        <v>0</v>
      </c>
      <c r="I166" s="49">
        <f t="shared" si="114"/>
        <v>0</v>
      </c>
      <c r="J166" s="49">
        <f t="shared" si="114"/>
        <v>0</v>
      </c>
      <c r="K166" s="49">
        <f t="shared" si="114"/>
        <v>0</v>
      </c>
      <c r="L166" s="49">
        <f t="shared" si="114"/>
        <v>0</v>
      </c>
      <c r="M166" s="49">
        <f t="shared" si="114"/>
        <v>0</v>
      </c>
      <c r="N166" s="158"/>
      <c r="O166" s="126"/>
      <c r="P166" s="126"/>
      <c r="Q166" s="117"/>
      <c r="R166" s="117"/>
      <c r="S166" s="117"/>
      <c r="T166" s="117"/>
      <c r="U166" s="117"/>
    </row>
    <row r="167" spans="1:23" s="38" customFormat="1" ht="42" customHeight="1" x14ac:dyDescent="0.25">
      <c r="A167" s="135"/>
      <c r="B167" s="127"/>
      <c r="C167" s="156"/>
      <c r="D167" s="156"/>
      <c r="E167" s="127"/>
      <c r="F167" s="15" t="s">
        <v>68</v>
      </c>
      <c r="G167" s="49">
        <f t="shared" si="108"/>
        <v>0</v>
      </c>
      <c r="H167" s="49">
        <f t="shared" si="114"/>
        <v>0</v>
      </c>
      <c r="I167" s="49">
        <f t="shared" si="114"/>
        <v>0</v>
      </c>
      <c r="J167" s="49">
        <f t="shared" si="114"/>
        <v>0</v>
      </c>
      <c r="K167" s="49">
        <f t="shared" si="114"/>
        <v>0</v>
      </c>
      <c r="L167" s="49">
        <f t="shared" si="114"/>
        <v>0</v>
      </c>
      <c r="M167" s="49">
        <f t="shared" si="114"/>
        <v>0</v>
      </c>
      <c r="N167" s="159"/>
      <c r="O167" s="127"/>
      <c r="P167" s="127"/>
      <c r="Q167" s="118"/>
      <c r="R167" s="118"/>
      <c r="S167" s="118"/>
      <c r="T167" s="118"/>
      <c r="U167" s="118"/>
    </row>
    <row r="168" spans="1:23" s="24" customFormat="1" ht="28.5" customHeight="1" x14ac:dyDescent="0.25">
      <c r="A168" s="113" t="s">
        <v>38</v>
      </c>
      <c r="B168" s="116" t="s">
        <v>62</v>
      </c>
      <c r="C168" s="119" t="s">
        <v>87</v>
      </c>
      <c r="D168" s="119" t="s">
        <v>122</v>
      </c>
      <c r="E168" s="116" t="s">
        <v>21</v>
      </c>
      <c r="F168" s="14" t="s">
        <v>8</v>
      </c>
      <c r="G168" s="50">
        <f>H168+I168+M168+J168+K168+L168</f>
        <v>0</v>
      </c>
      <c r="H168" s="50">
        <f>H169+H170+H171+H172</f>
        <v>0</v>
      </c>
      <c r="I168" s="50">
        <f t="shared" ref="I168" si="115">I169+I170+I171+I172</f>
        <v>0</v>
      </c>
      <c r="J168" s="50">
        <f t="shared" ref="J168:L168" si="116">J169+J170+J171+J172</f>
        <v>0</v>
      </c>
      <c r="K168" s="50">
        <f t="shared" si="116"/>
        <v>0</v>
      </c>
      <c r="L168" s="50">
        <f t="shared" si="116"/>
        <v>0</v>
      </c>
      <c r="M168" s="50">
        <f t="shared" ref="M168" si="117">M169+M170+M171+M172</f>
        <v>0</v>
      </c>
      <c r="N168" s="90"/>
      <c r="O168" s="1" t="s">
        <v>102</v>
      </c>
      <c r="P168" s="76" t="s">
        <v>165</v>
      </c>
      <c r="Q168" s="55">
        <v>0</v>
      </c>
      <c r="R168" s="55">
        <v>0</v>
      </c>
      <c r="S168" s="55">
        <v>0</v>
      </c>
      <c r="T168" s="55">
        <v>0</v>
      </c>
      <c r="U168" s="55">
        <v>0</v>
      </c>
      <c r="V168" s="38"/>
      <c r="W168" s="38"/>
    </row>
    <row r="169" spans="1:23" s="24" customFormat="1" ht="88.5" customHeight="1" x14ac:dyDescent="0.25">
      <c r="A169" s="114"/>
      <c r="B169" s="117"/>
      <c r="C169" s="120"/>
      <c r="D169" s="120"/>
      <c r="E169" s="117"/>
      <c r="F169" s="14" t="s">
        <v>81</v>
      </c>
      <c r="G169" s="50">
        <f>H169+I169+M169+J169+K169+L169</f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160" t="s">
        <v>101</v>
      </c>
      <c r="O169" s="2"/>
      <c r="P169" s="2"/>
      <c r="Q169" s="2"/>
      <c r="R169" s="101"/>
      <c r="S169" s="2"/>
      <c r="T169" s="2"/>
      <c r="U169" s="2"/>
      <c r="V169" s="38"/>
      <c r="W169" s="38"/>
    </row>
    <row r="170" spans="1:23" s="24" customFormat="1" ht="49.5" customHeight="1" x14ac:dyDescent="0.25">
      <c r="A170" s="114"/>
      <c r="B170" s="117"/>
      <c r="C170" s="120"/>
      <c r="D170" s="120"/>
      <c r="E170" s="117"/>
      <c r="F170" s="14" t="s">
        <v>66</v>
      </c>
      <c r="G170" s="50">
        <f t="shared" ref="G170:G172" si="118">H170+I170+M170+J170+K170+L170</f>
        <v>0</v>
      </c>
      <c r="H170" s="51">
        <v>0</v>
      </c>
      <c r="I170" s="51">
        <v>0</v>
      </c>
      <c r="J170" s="51">
        <v>0</v>
      </c>
      <c r="K170" s="51">
        <v>0</v>
      </c>
      <c r="L170" s="51">
        <v>0</v>
      </c>
      <c r="M170" s="51">
        <v>0</v>
      </c>
      <c r="N170" s="161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50.45" customHeight="1" x14ac:dyDescent="0.25">
      <c r="A171" s="114"/>
      <c r="B171" s="117"/>
      <c r="C171" s="120"/>
      <c r="D171" s="120"/>
      <c r="E171" s="117"/>
      <c r="F171" s="14" t="s">
        <v>67</v>
      </c>
      <c r="G171" s="50">
        <f t="shared" si="118"/>
        <v>0</v>
      </c>
      <c r="H171" s="51">
        <v>0</v>
      </c>
      <c r="I171" s="51">
        <v>0</v>
      </c>
      <c r="J171" s="51">
        <v>0</v>
      </c>
      <c r="K171" s="51">
        <v>0</v>
      </c>
      <c r="L171" s="51">
        <v>0</v>
      </c>
      <c r="M171" s="51">
        <v>0</v>
      </c>
      <c r="N171" s="161"/>
      <c r="O171" s="2"/>
      <c r="P171" s="2"/>
      <c r="Q171" s="2"/>
      <c r="R171" s="2"/>
      <c r="S171" s="2"/>
      <c r="T171" s="2"/>
      <c r="U171" s="2"/>
      <c r="V171" s="38"/>
      <c r="W171" s="38"/>
    </row>
    <row r="172" spans="1:23" s="24" customFormat="1" ht="41.25" customHeight="1" x14ac:dyDescent="0.25">
      <c r="A172" s="115"/>
      <c r="B172" s="118"/>
      <c r="C172" s="121"/>
      <c r="D172" s="121"/>
      <c r="E172" s="118"/>
      <c r="F172" s="14" t="s">
        <v>68</v>
      </c>
      <c r="G172" s="50">
        <f t="shared" si="118"/>
        <v>0</v>
      </c>
      <c r="H172" s="51">
        <v>0</v>
      </c>
      <c r="I172" s="51">
        <v>0</v>
      </c>
      <c r="J172" s="51">
        <v>0</v>
      </c>
      <c r="K172" s="51">
        <v>0</v>
      </c>
      <c r="L172" s="51">
        <v>0</v>
      </c>
      <c r="M172" s="51">
        <v>0</v>
      </c>
      <c r="N172" s="162"/>
      <c r="O172" s="2"/>
      <c r="P172" s="2"/>
      <c r="Q172" s="2"/>
      <c r="R172" s="2"/>
      <c r="S172" s="2"/>
      <c r="T172" s="2"/>
      <c r="U172" s="2"/>
      <c r="V172" s="38"/>
      <c r="W172" s="38"/>
    </row>
    <row r="173" spans="1:23" s="24" customFormat="1" ht="18.75" customHeight="1" x14ac:dyDescent="0.25">
      <c r="A173" s="113" t="s">
        <v>40</v>
      </c>
      <c r="B173" s="116" t="s">
        <v>39</v>
      </c>
      <c r="C173" s="119" t="s">
        <v>87</v>
      </c>
      <c r="D173" s="119" t="s">
        <v>122</v>
      </c>
      <c r="E173" s="116" t="s">
        <v>21</v>
      </c>
      <c r="F173" s="14" t="s">
        <v>8</v>
      </c>
      <c r="G173" s="50">
        <f>H173+I173+M173+J173+K173+L173</f>
        <v>184275</v>
      </c>
      <c r="H173" s="50">
        <f t="shared" ref="H173:I173" si="119">H174+H175+H176+H177</f>
        <v>66615</v>
      </c>
      <c r="I173" s="50">
        <f t="shared" si="119"/>
        <v>36660</v>
      </c>
      <c r="J173" s="50">
        <f t="shared" ref="J173:L173" si="120">J174+J175+J176+J177</f>
        <v>40000</v>
      </c>
      <c r="K173" s="50">
        <f t="shared" si="120"/>
        <v>21000</v>
      </c>
      <c r="L173" s="50">
        <f t="shared" si="120"/>
        <v>10000</v>
      </c>
      <c r="M173" s="50">
        <f t="shared" ref="M173" si="121">M174+M175+M176+M177</f>
        <v>10000</v>
      </c>
      <c r="N173" s="160" t="s">
        <v>51</v>
      </c>
      <c r="O173" s="1" t="s">
        <v>48</v>
      </c>
      <c r="P173" s="1"/>
      <c r="Q173" s="1"/>
      <c r="R173" s="1"/>
      <c r="S173" s="1"/>
      <c r="T173" s="1"/>
      <c r="U173" s="1"/>
      <c r="V173" s="38"/>
      <c r="W173" s="38"/>
    </row>
    <row r="174" spans="1:23" s="24" customFormat="1" ht="82.5" customHeight="1" x14ac:dyDescent="0.25">
      <c r="A174" s="114"/>
      <c r="B174" s="117"/>
      <c r="C174" s="120"/>
      <c r="D174" s="120"/>
      <c r="E174" s="117"/>
      <c r="F174" s="14" t="s">
        <v>81</v>
      </c>
      <c r="G174" s="50">
        <f>H174+I174+M174+J174+K174+L174</f>
        <v>184275</v>
      </c>
      <c r="H174" s="50">
        <v>66615</v>
      </c>
      <c r="I174" s="50">
        <v>36660</v>
      </c>
      <c r="J174" s="50">
        <v>40000</v>
      </c>
      <c r="K174" s="50">
        <v>21000</v>
      </c>
      <c r="L174" s="50">
        <v>10000</v>
      </c>
      <c r="M174" s="50">
        <v>10000</v>
      </c>
      <c r="N174" s="161"/>
      <c r="O174" s="2"/>
      <c r="P174" s="54">
        <v>2</v>
      </c>
      <c r="Q174" s="54">
        <v>2</v>
      </c>
      <c r="R174" s="54">
        <v>2</v>
      </c>
      <c r="S174" s="54">
        <v>2</v>
      </c>
      <c r="T174" s="54">
        <v>2</v>
      </c>
      <c r="U174" s="54">
        <v>2</v>
      </c>
      <c r="V174" s="38"/>
      <c r="W174" s="38"/>
    </row>
    <row r="175" spans="1:23" s="24" customFormat="1" ht="51.75" customHeight="1" x14ac:dyDescent="0.25">
      <c r="A175" s="114"/>
      <c r="B175" s="117"/>
      <c r="C175" s="120"/>
      <c r="D175" s="120"/>
      <c r="E175" s="117"/>
      <c r="F175" s="14" t="s">
        <v>66</v>
      </c>
      <c r="G175" s="50">
        <f t="shared" ref="G175:G177" si="122">H175+I175+M175+J175+K175+L175</f>
        <v>0</v>
      </c>
      <c r="H175" s="51">
        <v>0</v>
      </c>
      <c r="I175" s="51">
        <v>0</v>
      </c>
      <c r="J175" s="51">
        <v>0</v>
      </c>
      <c r="K175" s="51">
        <v>0</v>
      </c>
      <c r="L175" s="51">
        <v>0</v>
      </c>
      <c r="M175" s="51">
        <v>0</v>
      </c>
      <c r="N175" s="161"/>
      <c r="O175" s="2"/>
      <c r="P175" s="2"/>
      <c r="Q175" s="2"/>
      <c r="R175" s="2"/>
      <c r="S175" s="2"/>
      <c r="T175" s="2"/>
      <c r="U175" s="2"/>
      <c r="V175" s="38"/>
      <c r="W175" s="38"/>
    </row>
    <row r="176" spans="1:23" s="24" customFormat="1" ht="54" customHeight="1" x14ac:dyDescent="0.25">
      <c r="A176" s="114"/>
      <c r="B176" s="117"/>
      <c r="C176" s="120"/>
      <c r="D176" s="120"/>
      <c r="E176" s="117"/>
      <c r="F176" s="14" t="s">
        <v>67</v>
      </c>
      <c r="G176" s="50">
        <f t="shared" si="122"/>
        <v>0</v>
      </c>
      <c r="H176" s="51">
        <v>0</v>
      </c>
      <c r="I176" s="51">
        <v>0</v>
      </c>
      <c r="J176" s="51">
        <v>0</v>
      </c>
      <c r="K176" s="51">
        <v>0</v>
      </c>
      <c r="L176" s="51">
        <v>0</v>
      </c>
      <c r="M176" s="51">
        <v>0</v>
      </c>
      <c r="N176" s="161"/>
      <c r="O176" s="2"/>
      <c r="P176" s="2"/>
      <c r="Q176" s="2"/>
      <c r="R176" s="2"/>
      <c r="S176" s="2"/>
      <c r="T176" s="2"/>
      <c r="U176" s="2"/>
      <c r="V176" s="38"/>
      <c r="W176" s="38"/>
    </row>
    <row r="177" spans="1:23" s="24" customFormat="1" ht="39" customHeight="1" x14ac:dyDescent="0.25">
      <c r="A177" s="115"/>
      <c r="B177" s="118"/>
      <c r="C177" s="121"/>
      <c r="D177" s="121"/>
      <c r="E177" s="118"/>
      <c r="F177" s="14" t="s">
        <v>68</v>
      </c>
      <c r="G177" s="50">
        <f t="shared" si="122"/>
        <v>0</v>
      </c>
      <c r="H177" s="51">
        <v>0</v>
      </c>
      <c r="I177" s="51">
        <v>0</v>
      </c>
      <c r="J177" s="51">
        <v>0</v>
      </c>
      <c r="K177" s="51">
        <v>0</v>
      </c>
      <c r="L177" s="51">
        <v>0</v>
      </c>
      <c r="M177" s="51">
        <v>0</v>
      </c>
      <c r="N177" s="162"/>
      <c r="O177" s="2"/>
      <c r="P177" s="2"/>
      <c r="Q177" s="97"/>
      <c r="R177" s="2"/>
      <c r="S177" s="2"/>
      <c r="T177" s="2"/>
      <c r="U177" s="2"/>
      <c r="V177" s="38"/>
      <c r="W177" s="38"/>
    </row>
    <row r="178" spans="1:23" s="24" customFormat="1" ht="24" customHeight="1" x14ac:dyDescent="0.25">
      <c r="A178" s="113" t="s">
        <v>78</v>
      </c>
      <c r="B178" s="116" t="s">
        <v>77</v>
      </c>
      <c r="C178" s="119" t="s">
        <v>87</v>
      </c>
      <c r="D178" s="119" t="s">
        <v>122</v>
      </c>
      <c r="E178" s="116" t="s">
        <v>21</v>
      </c>
      <c r="F178" s="14" t="s">
        <v>8</v>
      </c>
      <c r="G178" s="50">
        <f t="shared" ref="G178:I178" si="123">G179+G180+G181+G182</f>
        <v>3081.64</v>
      </c>
      <c r="H178" s="50">
        <f t="shared" si="123"/>
        <v>0</v>
      </c>
      <c r="I178" s="50">
        <f t="shared" si="123"/>
        <v>0</v>
      </c>
      <c r="J178" s="50">
        <f t="shared" ref="J178:L178" si="124">J179+J180+J181+J182</f>
        <v>0</v>
      </c>
      <c r="K178" s="50">
        <f t="shared" si="124"/>
        <v>1040.82</v>
      </c>
      <c r="L178" s="50">
        <f t="shared" si="124"/>
        <v>1020.41</v>
      </c>
      <c r="M178" s="50">
        <f t="shared" ref="M178" si="125">M179+M180+M181+M182</f>
        <v>1020.41</v>
      </c>
      <c r="N178" s="149" t="s">
        <v>79</v>
      </c>
      <c r="O178" s="116" t="s">
        <v>80</v>
      </c>
      <c r="P178" s="146">
        <v>0</v>
      </c>
      <c r="Q178" s="146">
        <v>0</v>
      </c>
      <c r="R178" s="146">
        <v>0</v>
      </c>
      <c r="S178" s="146">
        <v>1</v>
      </c>
      <c r="T178" s="146">
        <v>1</v>
      </c>
      <c r="U178" s="146">
        <v>1</v>
      </c>
      <c r="V178" s="38"/>
      <c r="W178" s="38"/>
    </row>
    <row r="179" spans="1:23" s="24" customFormat="1" ht="87" customHeight="1" x14ac:dyDescent="0.25">
      <c r="A179" s="114"/>
      <c r="B179" s="117"/>
      <c r="C179" s="120"/>
      <c r="D179" s="120"/>
      <c r="E179" s="117"/>
      <c r="F179" s="14" t="s">
        <v>81</v>
      </c>
      <c r="G179" s="50">
        <f>H179+I179+M179+J179+K179+L179</f>
        <v>3081.64</v>
      </c>
      <c r="H179" s="51">
        <v>0</v>
      </c>
      <c r="I179" s="51">
        <v>0</v>
      </c>
      <c r="J179" s="51">
        <v>0</v>
      </c>
      <c r="K179" s="51">
        <v>1040.82</v>
      </c>
      <c r="L179" s="51">
        <v>1020.41</v>
      </c>
      <c r="M179" s="51">
        <v>1020.41</v>
      </c>
      <c r="N179" s="150"/>
      <c r="O179" s="117"/>
      <c r="P179" s="147"/>
      <c r="Q179" s="147"/>
      <c r="R179" s="147"/>
      <c r="S179" s="147"/>
      <c r="T179" s="147"/>
      <c r="U179" s="147"/>
      <c r="V179" s="38"/>
      <c r="W179" s="38"/>
    </row>
    <row r="180" spans="1:23" s="24" customFormat="1" ht="57" customHeight="1" x14ac:dyDescent="0.25">
      <c r="A180" s="114"/>
      <c r="B180" s="117"/>
      <c r="C180" s="120"/>
      <c r="D180" s="120"/>
      <c r="E180" s="117"/>
      <c r="F180" s="14" t="s">
        <v>66</v>
      </c>
      <c r="G180" s="50">
        <f t="shared" ref="G180:G182" si="126">H180+I180+M180+J180+K180+L180</f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150"/>
      <c r="O180" s="117"/>
      <c r="P180" s="147"/>
      <c r="Q180" s="147"/>
      <c r="R180" s="147"/>
      <c r="S180" s="147"/>
      <c r="T180" s="147"/>
      <c r="U180" s="147"/>
      <c r="V180" s="38"/>
      <c r="W180" s="38"/>
    </row>
    <row r="181" spans="1:23" s="24" customFormat="1" ht="53.25" customHeight="1" x14ac:dyDescent="0.25">
      <c r="A181" s="114"/>
      <c r="B181" s="117"/>
      <c r="C181" s="120"/>
      <c r="D181" s="120"/>
      <c r="E181" s="117"/>
      <c r="F181" s="14" t="s">
        <v>67</v>
      </c>
      <c r="G181" s="50">
        <f t="shared" si="126"/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150"/>
      <c r="O181" s="117"/>
      <c r="P181" s="147"/>
      <c r="Q181" s="147"/>
      <c r="R181" s="147"/>
      <c r="S181" s="147"/>
      <c r="T181" s="147"/>
      <c r="U181" s="147"/>
      <c r="V181" s="38"/>
      <c r="W181" s="38"/>
    </row>
    <row r="182" spans="1:23" s="24" customFormat="1" ht="32.25" customHeight="1" x14ac:dyDescent="0.25">
      <c r="A182" s="115"/>
      <c r="B182" s="118"/>
      <c r="C182" s="121"/>
      <c r="D182" s="121"/>
      <c r="E182" s="118"/>
      <c r="F182" s="14" t="s">
        <v>68</v>
      </c>
      <c r="G182" s="50">
        <f t="shared" si="126"/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151"/>
      <c r="O182" s="118"/>
      <c r="P182" s="148"/>
      <c r="Q182" s="148"/>
      <c r="R182" s="148"/>
      <c r="S182" s="148"/>
      <c r="T182" s="148"/>
      <c r="U182" s="148"/>
      <c r="V182" s="38"/>
      <c r="W182" s="38"/>
    </row>
    <row r="183" spans="1:23" s="24" customFormat="1" ht="24" customHeight="1" x14ac:dyDescent="0.25">
      <c r="A183" s="113" t="s">
        <v>96</v>
      </c>
      <c r="B183" s="116" t="s">
        <v>130</v>
      </c>
      <c r="C183" s="119" t="s">
        <v>87</v>
      </c>
      <c r="D183" s="119" t="s">
        <v>122</v>
      </c>
      <c r="E183" s="116" t="s">
        <v>21</v>
      </c>
      <c r="F183" s="14" t="s">
        <v>8</v>
      </c>
      <c r="G183" s="50">
        <f t="shared" ref="G183:H183" si="127">G184+G185+G186+G187</f>
        <v>20000</v>
      </c>
      <c r="H183" s="50">
        <f t="shared" si="127"/>
        <v>0</v>
      </c>
      <c r="I183" s="50">
        <v>0</v>
      </c>
      <c r="J183" s="50">
        <f t="shared" ref="J183:L183" si="128">J184+J185+J186+J187</f>
        <v>0</v>
      </c>
      <c r="K183" s="50">
        <f t="shared" si="128"/>
        <v>0</v>
      </c>
      <c r="L183" s="50">
        <f t="shared" si="128"/>
        <v>10000</v>
      </c>
      <c r="M183" s="50">
        <f t="shared" ref="M183" si="129">M184+M185+M186+M187</f>
        <v>10000</v>
      </c>
      <c r="N183" s="149" t="s">
        <v>92</v>
      </c>
      <c r="O183" s="116" t="s">
        <v>80</v>
      </c>
      <c r="P183" s="146">
        <v>0</v>
      </c>
      <c r="Q183" s="146">
        <v>0</v>
      </c>
      <c r="R183" s="146">
        <v>0</v>
      </c>
      <c r="S183" s="146">
        <v>0</v>
      </c>
      <c r="T183" s="146">
        <v>1</v>
      </c>
      <c r="U183" s="146">
        <v>1</v>
      </c>
      <c r="V183" s="38"/>
      <c r="W183" s="38"/>
    </row>
    <row r="184" spans="1:23" s="24" customFormat="1" ht="85.5" customHeight="1" x14ac:dyDescent="0.25">
      <c r="A184" s="114"/>
      <c r="B184" s="117"/>
      <c r="C184" s="120"/>
      <c r="D184" s="120"/>
      <c r="E184" s="117"/>
      <c r="F184" s="14" t="s">
        <v>81</v>
      </c>
      <c r="G184" s="50">
        <f>H184+I184+M184+J184+K184+L184</f>
        <v>20000</v>
      </c>
      <c r="H184" s="51">
        <v>0</v>
      </c>
      <c r="I184" s="51">
        <v>0</v>
      </c>
      <c r="J184" s="51">
        <v>0</v>
      </c>
      <c r="K184" s="51">
        <v>0</v>
      </c>
      <c r="L184" s="51">
        <v>10000</v>
      </c>
      <c r="M184" s="51">
        <v>10000</v>
      </c>
      <c r="N184" s="150"/>
      <c r="O184" s="117"/>
      <c r="P184" s="147"/>
      <c r="Q184" s="147"/>
      <c r="R184" s="147"/>
      <c r="S184" s="147"/>
      <c r="T184" s="147"/>
      <c r="U184" s="147"/>
      <c r="V184" s="38"/>
      <c r="W184" s="38"/>
    </row>
    <row r="185" spans="1:23" s="24" customFormat="1" ht="57" customHeight="1" x14ac:dyDescent="0.25">
      <c r="A185" s="114"/>
      <c r="B185" s="117"/>
      <c r="C185" s="120"/>
      <c r="D185" s="120"/>
      <c r="E185" s="117"/>
      <c r="F185" s="14" t="s">
        <v>66</v>
      </c>
      <c r="G185" s="50">
        <f t="shared" ref="G185:G187" si="130">H185+I185+M185+J185+K185+L185</f>
        <v>0</v>
      </c>
      <c r="H185" s="51">
        <v>0</v>
      </c>
      <c r="I185" s="51">
        <v>0</v>
      </c>
      <c r="J185" s="51">
        <v>0</v>
      </c>
      <c r="K185" s="51">
        <v>0</v>
      </c>
      <c r="L185" s="51">
        <v>0</v>
      </c>
      <c r="M185" s="51">
        <v>0</v>
      </c>
      <c r="N185" s="150"/>
      <c r="O185" s="117"/>
      <c r="P185" s="147"/>
      <c r="Q185" s="147"/>
      <c r="R185" s="147"/>
      <c r="S185" s="147"/>
      <c r="T185" s="147"/>
      <c r="U185" s="147"/>
      <c r="V185" s="38"/>
      <c r="W185" s="38"/>
    </row>
    <row r="186" spans="1:23" s="24" customFormat="1" ht="53.25" customHeight="1" x14ac:dyDescent="0.25">
      <c r="A186" s="114"/>
      <c r="B186" s="117"/>
      <c r="C186" s="120"/>
      <c r="D186" s="120"/>
      <c r="E186" s="117"/>
      <c r="F186" s="14" t="s">
        <v>67</v>
      </c>
      <c r="G186" s="50">
        <f t="shared" si="130"/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150"/>
      <c r="O186" s="117"/>
      <c r="P186" s="147"/>
      <c r="Q186" s="147"/>
      <c r="R186" s="147"/>
      <c r="S186" s="147"/>
      <c r="T186" s="147"/>
      <c r="U186" s="147"/>
      <c r="V186" s="38"/>
      <c r="W186" s="38"/>
    </row>
    <row r="187" spans="1:23" s="24" customFormat="1" ht="32.25" customHeight="1" x14ac:dyDescent="0.25">
      <c r="A187" s="115"/>
      <c r="B187" s="118"/>
      <c r="C187" s="121"/>
      <c r="D187" s="121"/>
      <c r="E187" s="118"/>
      <c r="F187" s="14" t="s">
        <v>68</v>
      </c>
      <c r="G187" s="50">
        <f t="shared" si="130"/>
        <v>0</v>
      </c>
      <c r="H187" s="51">
        <v>0</v>
      </c>
      <c r="I187" s="51">
        <v>0</v>
      </c>
      <c r="J187" s="51">
        <v>0</v>
      </c>
      <c r="K187" s="51">
        <v>0</v>
      </c>
      <c r="L187" s="51">
        <v>0</v>
      </c>
      <c r="M187" s="51">
        <v>0</v>
      </c>
      <c r="N187" s="151"/>
      <c r="O187" s="118"/>
      <c r="P187" s="148"/>
      <c r="Q187" s="148"/>
      <c r="R187" s="148"/>
      <c r="S187" s="148"/>
      <c r="T187" s="148"/>
      <c r="U187" s="148"/>
      <c r="V187" s="38"/>
      <c r="W187" s="38"/>
    </row>
    <row r="188" spans="1:23" s="38" customFormat="1" ht="15.75" customHeight="1" x14ac:dyDescent="0.25">
      <c r="A188" s="133" t="s">
        <v>82</v>
      </c>
      <c r="B188" s="125" t="s">
        <v>94</v>
      </c>
      <c r="C188" s="154" t="s">
        <v>87</v>
      </c>
      <c r="D188" s="154" t="s">
        <v>122</v>
      </c>
      <c r="E188" s="125" t="s">
        <v>21</v>
      </c>
      <c r="F188" s="15" t="s">
        <v>8</v>
      </c>
      <c r="G188" s="49">
        <f>G189+G190+G191+G192</f>
        <v>16479226.5</v>
      </c>
      <c r="H188" s="49">
        <f>H189+H190+H191+H192</f>
        <v>11479226.5</v>
      </c>
      <c r="I188" s="49">
        <f t="shared" ref="I188" si="131">I189+I190+I191+I192</f>
        <v>5000000</v>
      </c>
      <c r="J188" s="49">
        <f t="shared" ref="J188:L188" si="132">J189+J190+J191+J192</f>
        <v>0</v>
      </c>
      <c r="K188" s="49">
        <f t="shared" si="132"/>
        <v>0</v>
      </c>
      <c r="L188" s="49">
        <f t="shared" si="132"/>
        <v>0</v>
      </c>
      <c r="M188" s="49">
        <f t="shared" ref="M188" si="133">M189+M190+M191+M192</f>
        <v>0</v>
      </c>
      <c r="N188" s="157" t="s">
        <v>14</v>
      </c>
      <c r="O188" s="125" t="s">
        <v>14</v>
      </c>
      <c r="P188" s="125" t="s">
        <v>14</v>
      </c>
      <c r="Q188" s="116" t="s">
        <v>14</v>
      </c>
      <c r="R188" s="116" t="s">
        <v>14</v>
      </c>
      <c r="S188" s="116" t="s">
        <v>14</v>
      </c>
      <c r="T188" s="116" t="s">
        <v>14</v>
      </c>
      <c r="U188" s="116" t="s">
        <v>14</v>
      </c>
    </row>
    <row r="189" spans="1:23" s="38" customFormat="1" ht="95.25" customHeight="1" x14ac:dyDescent="0.25">
      <c r="A189" s="134"/>
      <c r="B189" s="126"/>
      <c r="C189" s="155"/>
      <c r="D189" s="155"/>
      <c r="E189" s="126"/>
      <c r="F189" s="15" t="s">
        <v>81</v>
      </c>
      <c r="G189" s="49">
        <f>H189+I189+M189</f>
        <v>229584.53</v>
      </c>
      <c r="H189" s="53">
        <f>H231+H225+H194+H199+H205+H220+H210+H215</f>
        <v>229584.53</v>
      </c>
      <c r="I189" s="53">
        <f t="shared" ref="I189:M189" si="134">I231+I225+I194+I199+I205+I220+I210+I215</f>
        <v>0</v>
      </c>
      <c r="J189" s="53">
        <f t="shared" si="134"/>
        <v>0</v>
      </c>
      <c r="K189" s="53">
        <f t="shared" si="134"/>
        <v>0</v>
      </c>
      <c r="L189" s="53">
        <f t="shared" si="134"/>
        <v>0</v>
      </c>
      <c r="M189" s="53">
        <f t="shared" si="134"/>
        <v>0</v>
      </c>
      <c r="N189" s="158"/>
      <c r="O189" s="126"/>
      <c r="P189" s="126"/>
      <c r="Q189" s="117"/>
      <c r="R189" s="117"/>
      <c r="S189" s="117"/>
      <c r="T189" s="117"/>
      <c r="U189" s="117"/>
    </row>
    <row r="190" spans="1:23" s="38" customFormat="1" ht="54.75" customHeight="1" x14ac:dyDescent="0.25">
      <c r="A190" s="134"/>
      <c r="B190" s="126"/>
      <c r="C190" s="155"/>
      <c r="D190" s="155"/>
      <c r="E190" s="126"/>
      <c r="F190" s="15" t="s">
        <v>66</v>
      </c>
      <c r="G190" s="49">
        <f>H190+I190+M190</f>
        <v>16249641.970000001</v>
      </c>
      <c r="H190" s="53">
        <f t="shared" ref="H190:M190" si="135">H232+H226+H195+H200+H206+H221+H211+H216</f>
        <v>11249641.970000001</v>
      </c>
      <c r="I190" s="53">
        <f t="shared" si="135"/>
        <v>5000000</v>
      </c>
      <c r="J190" s="53">
        <f t="shared" si="135"/>
        <v>0</v>
      </c>
      <c r="K190" s="53">
        <f t="shared" si="135"/>
        <v>0</v>
      </c>
      <c r="L190" s="53">
        <f t="shared" si="135"/>
        <v>0</v>
      </c>
      <c r="M190" s="53">
        <f t="shared" si="135"/>
        <v>0</v>
      </c>
      <c r="N190" s="158"/>
      <c r="O190" s="126"/>
      <c r="P190" s="126"/>
      <c r="Q190" s="117"/>
      <c r="R190" s="117"/>
      <c r="S190" s="117"/>
      <c r="T190" s="117"/>
      <c r="U190" s="117"/>
    </row>
    <row r="191" spans="1:23" s="38" customFormat="1" ht="63" x14ac:dyDescent="0.25">
      <c r="A191" s="134"/>
      <c r="B191" s="126"/>
      <c r="C191" s="155"/>
      <c r="D191" s="155"/>
      <c r="E191" s="126"/>
      <c r="F191" s="15" t="s">
        <v>67</v>
      </c>
      <c r="G191" s="49">
        <f>H191+I191+M191</f>
        <v>0</v>
      </c>
      <c r="H191" s="53">
        <f t="shared" ref="H191:M191" si="136">H233+H227+H196+H201+H207+H222+H212+H217</f>
        <v>0</v>
      </c>
      <c r="I191" s="53">
        <f t="shared" si="136"/>
        <v>0</v>
      </c>
      <c r="J191" s="53">
        <f t="shared" si="136"/>
        <v>0</v>
      </c>
      <c r="K191" s="53">
        <f t="shared" si="136"/>
        <v>0</v>
      </c>
      <c r="L191" s="53">
        <f t="shared" si="136"/>
        <v>0</v>
      </c>
      <c r="M191" s="53">
        <f t="shared" si="136"/>
        <v>0</v>
      </c>
      <c r="N191" s="158"/>
      <c r="O191" s="126"/>
      <c r="P191" s="126"/>
      <c r="Q191" s="117"/>
      <c r="R191" s="117"/>
      <c r="S191" s="117"/>
      <c r="T191" s="117"/>
      <c r="U191" s="117"/>
    </row>
    <row r="192" spans="1:23" s="38" customFormat="1" ht="32.25" customHeight="1" x14ac:dyDescent="0.25">
      <c r="A192" s="135"/>
      <c r="B192" s="127"/>
      <c r="C192" s="156"/>
      <c r="D192" s="156"/>
      <c r="E192" s="127"/>
      <c r="F192" s="15" t="s">
        <v>68</v>
      </c>
      <c r="G192" s="49">
        <f>H192+I192+M192</f>
        <v>0</v>
      </c>
      <c r="H192" s="53">
        <f t="shared" ref="H192:M192" si="137">H234+H228+H197+H202+H208+H223+H213+H218</f>
        <v>0</v>
      </c>
      <c r="I192" s="53">
        <f t="shared" si="137"/>
        <v>0</v>
      </c>
      <c r="J192" s="53">
        <f t="shared" si="137"/>
        <v>0</v>
      </c>
      <c r="K192" s="53">
        <f t="shared" si="137"/>
        <v>0</v>
      </c>
      <c r="L192" s="53">
        <f t="shared" si="137"/>
        <v>0</v>
      </c>
      <c r="M192" s="53">
        <f t="shared" si="137"/>
        <v>0</v>
      </c>
      <c r="N192" s="159"/>
      <c r="O192" s="127"/>
      <c r="P192" s="127"/>
      <c r="Q192" s="118"/>
      <c r="R192" s="118"/>
      <c r="S192" s="118"/>
      <c r="T192" s="118"/>
      <c r="U192" s="118"/>
    </row>
    <row r="193" spans="1:23" s="24" customFormat="1" ht="34.5" hidden="1" customHeight="1" x14ac:dyDescent="0.25">
      <c r="A193" s="86" t="s">
        <v>97</v>
      </c>
      <c r="B193" s="116" t="s">
        <v>95</v>
      </c>
      <c r="C193" s="76" t="s">
        <v>87</v>
      </c>
      <c r="D193" s="76" t="s">
        <v>112</v>
      </c>
      <c r="E193" s="116" t="s">
        <v>21</v>
      </c>
      <c r="F193" s="14" t="s">
        <v>8</v>
      </c>
      <c r="G193" s="50">
        <f>G194+G195+G196+G197</f>
        <v>0</v>
      </c>
      <c r="H193" s="50">
        <f t="shared" ref="H193:I193" si="138">H194+H195+H196+H197</f>
        <v>0</v>
      </c>
      <c r="I193" s="50">
        <f t="shared" si="138"/>
        <v>0</v>
      </c>
      <c r="J193" s="50">
        <f t="shared" ref="J193:L193" si="139">J194+J195+J196+J197</f>
        <v>0</v>
      </c>
      <c r="K193" s="50">
        <f t="shared" si="139"/>
        <v>0</v>
      </c>
      <c r="L193" s="50">
        <f t="shared" si="139"/>
        <v>0</v>
      </c>
      <c r="M193" s="50">
        <f t="shared" ref="M193" si="140">M194+M195+M196+M197</f>
        <v>0</v>
      </c>
      <c r="N193" s="149" t="s">
        <v>98</v>
      </c>
      <c r="O193" s="128" t="s">
        <v>73</v>
      </c>
      <c r="P193" s="128"/>
      <c r="Q193" s="128"/>
      <c r="R193" s="128"/>
      <c r="S193" s="128"/>
      <c r="T193" s="128"/>
      <c r="U193" s="128"/>
      <c r="V193" s="38"/>
      <c r="W193" s="38"/>
    </row>
    <row r="194" spans="1:23" s="24" customFormat="1" ht="34.5" hidden="1" customHeight="1" x14ac:dyDescent="0.25">
      <c r="A194" s="84"/>
      <c r="B194" s="117"/>
      <c r="C194" s="77"/>
      <c r="D194" s="77"/>
      <c r="E194" s="117"/>
      <c r="F194" s="14" t="s">
        <v>81</v>
      </c>
      <c r="G194" s="50">
        <f>H194+I194+M194</f>
        <v>0</v>
      </c>
      <c r="H194" s="51"/>
      <c r="I194" s="51"/>
      <c r="J194" s="51"/>
      <c r="K194" s="51"/>
      <c r="L194" s="51"/>
      <c r="M194" s="51"/>
      <c r="N194" s="151"/>
      <c r="O194" s="129"/>
      <c r="P194" s="129"/>
      <c r="Q194" s="129"/>
      <c r="R194" s="129"/>
      <c r="S194" s="129"/>
      <c r="T194" s="129"/>
      <c r="U194" s="129"/>
      <c r="V194" s="38"/>
      <c r="W194" s="38"/>
    </row>
    <row r="195" spans="1:23" s="24" customFormat="1" ht="34.5" hidden="1" customHeight="1" x14ac:dyDescent="0.25">
      <c r="A195" s="84"/>
      <c r="B195" s="2"/>
      <c r="C195" s="77"/>
      <c r="D195" s="77"/>
      <c r="E195" s="117"/>
      <c r="F195" s="14" t="s">
        <v>66</v>
      </c>
      <c r="G195" s="50">
        <f>H195+I195+M195</f>
        <v>0</v>
      </c>
      <c r="H195" s="51"/>
      <c r="I195" s="51"/>
      <c r="J195" s="51"/>
      <c r="K195" s="51"/>
      <c r="L195" s="51"/>
      <c r="M195" s="51"/>
      <c r="N195" s="79" t="s">
        <v>99</v>
      </c>
      <c r="O195" s="74" t="s">
        <v>73</v>
      </c>
      <c r="P195" s="74"/>
      <c r="Q195" s="99"/>
      <c r="R195" s="99"/>
      <c r="S195" s="99"/>
      <c r="T195" s="99"/>
      <c r="U195" s="99"/>
      <c r="V195" s="38"/>
      <c r="W195" s="38"/>
    </row>
    <row r="196" spans="1:23" s="24" customFormat="1" ht="34.5" hidden="1" customHeight="1" x14ac:dyDescent="0.25">
      <c r="A196" s="84"/>
      <c r="B196" s="2"/>
      <c r="C196" s="77"/>
      <c r="D196" s="77"/>
      <c r="E196" s="118"/>
      <c r="F196" s="14" t="s">
        <v>67</v>
      </c>
      <c r="G196" s="50">
        <f>H196+I196+M196</f>
        <v>0</v>
      </c>
      <c r="H196" s="51"/>
      <c r="I196" s="51"/>
      <c r="J196" s="51"/>
      <c r="K196" s="51"/>
      <c r="L196" s="51"/>
      <c r="M196" s="51"/>
      <c r="N196" s="80"/>
      <c r="O196" s="74"/>
      <c r="P196" s="74"/>
      <c r="Q196" s="99"/>
      <c r="R196" s="99"/>
      <c r="S196" s="99"/>
      <c r="T196" s="99"/>
      <c r="U196" s="99"/>
      <c r="V196" s="38"/>
      <c r="W196" s="38"/>
    </row>
    <row r="197" spans="1:23" s="38" customFormat="1" ht="34.5" hidden="1" customHeight="1" x14ac:dyDescent="0.25">
      <c r="A197" s="84"/>
      <c r="B197" s="2"/>
      <c r="C197" s="77"/>
      <c r="D197" s="77"/>
      <c r="E197" s="72"/>
      <c r="F197" s="14" t="s">
        <v>68</v>
      </c>
      <c r="G197" s="49">
        <f>H197+I197+M197</f>
        <v>0</v>
      </c>
      <c r="H197" s="53"/>
      <c r="I197" s="53"/>
      <c r="J197" s="53"/>
      <c r="K197" s="53"/>
      <c r="L197" s="53"/>
      <c r="M197" s="53"/>
      <c r="N197" s="81"/>
      <c r="O197" s="74"/>
      <c r="P197" s="74"/>
      <c r="Q197" s="99"/>
      <c r="R197" s="99"/>
      <c r="S197" s="99"/>
      <c r="T197" s="99"/>
      <c r="U197" s="99"/>
    </row>
    <row r="198" spans="1:23" s="24" customFormat="1" ht="34.5" hidden="1" customHeight="1" x14ac:dyDescent="0.25">
      <c r="A198" s="86" t="s">
        <v>104</v>
      </c>
      <c r="B198" s="116" t="s">
        <v>108</v>
      </c>
      <c r="C198" s="76" t="s">
        <v>87</v>
      </c>
      <c r="D198" s="76" t="s">
        <v>112</v>
      </c>
      <c r="E198" s="116" t="s">
        <v>21</v>
      </c>
      <c r="F198" s="14" t="s">
        <v>8</v>
      </c>
      <c r="G198" s="50">
        <f>G199+G200+G201+G202+G203</f>
        <v>0</v>
      </c>
      <c r="H198" s="50">
        <f>H199+H200+H201+H202</f>
        <v>0</v>
      </c>
      <c r="I198" s="50">
        <f t="shared" ref="I198" si="141">I199+I200+I201+I202</f>
        <v>0</v>
      </c>
      <c r="J198" s="50">
        <f t="shared" ref="J198:L198" si="142">J199+J200+J201+J202</f>
        <v>0</v>
      </c>
      <c r="K198" s="50">
        <f t="shared" si="142"/>
        <v>0</v>
      </c>
      <c r="L198" s="50">
        <f t="shared" si="142"/>
        <v>0</v>
      </c>
      <c r="M198" s="50">
        <f t="shared" ref="M198" si="143">M199+M200+M201+M202</f>
        <v>0</v>
      </c>
      <c r="N198" s="149" t="s">
        <v>109</v>
      </c>
      <c r="O198" s="128" t="s">
        <v>73</v>
      </c>
      <c r="P198" s="128"/>
      <c r="Q198" s="128"/>
      <c r="R198" s="128"/>
      <c r="S198" s="128"/>
      <c r="T198" s="128"/>
      <c r="U198" s="128"/>
      <c r="V198" s="38"/>
      <c r="W198" s="38"/>
    </row>
    <row r="199" spans="1:23" s="24" customFormat="1" ht="34.5" hidden="1" customHeight="1" x14ac:dyDescent="0.25">
      <c r="A199" s="152"/>
      <c r="B199" s="117"/>
      <c r="C199" s="77"/>
      <c r="D199" s="120"/>
      <c r="E199" s="117"/>
      <c r="F199" s="14" t="s">
        <v>81</v>
      </c>
      <c r="G199" s="50">
        <f>H199+I199+M199</f>
        <v>0</v>
      </c>
      <c r="H199" s="51"/>
      <c r="I199" s="51"/>
      <c r="J199" s="51"/>
      <c r="K199" s="51"/>
      <c r="L199" s="51"/>
      <c r="M199" s="51"/>
      <c r="N199" s="150"/>
      <c r="O199" s="139"/>
      <c r="P199" s="139"/>
      <c r="Q199" s="139"/>
      <c r="R199" s="139"/>
      <c r="S199" s="139"/>
      <c r="T199" s="139"/>
      <c r="U199" s="139"/>
      <c r="V199" s="38"/>
      <c r="W199" s="38"/>
    </row>
    <row r="200" spans="1:23" s="24" customFormat="1" ht="34.5" hidden="1" customHeight="1" x14ac:dyDescent="0.25">
      <c r="A200" s="152"/>
      <c r="B200" s="117"/>
      <c r="C200" s="120"/>
      <c r="D200" s="120"/>
      <c r="E200" s="117"/>
      <c r="F200" s="14" t="s">
        <v>66</v>
      </c>
      <c r="G200" s="50">
        <f>H200+I200+M200</f>
        <v>0</v>
      </c>
      <c r="H200" s="51"/>
      <c r="I200" s="51"/>
      <c r="J200" s="51"/>
      <c r="K200" s="51"/>
      <c r="L200" s="51"/>
      <c r="M200" s="51"/>
      <c r="N200" s="150"/>
      <c r="O200" s="139"/>
      <c r="P200" s="139"/>
      <c r="Q200" s="139"/>
      <c r="R200" s="139"/>
      <c r="S200" s="139"/>
      <c r="T200" s="139"/>
      <c r="U200" s="139"/>
      <c r="V200" s="38"/>
      <c r="W200" s="38"/>
    </row>
    <row r="201" spans="1:23" s="24" customFormat="1" ht="47.25" hidden="1" x14ac:dyDescent="0.25">
      <c r="A201" s="152"/>
      <c r="B201" s="117"/>
      <c r="C201" s="120"/>
      <c r="D201" s="120"/>
      <c r="E201" s="118"/>
      <c r="F201" s="14" t="s">
        <v>67</v>
      </c>
      <c r="G201" s="50">
        <f>H201+I201+M201</f>
        <v>0</v>
      </c>
      <c r="H201" s="51"/>
      <c r="I201" s="51"/>
      <c r="J201" s="51"/>
      <c r="K201" s="51"/>
      <c r="L201" s="51"/>
      <c r="M201" s="51"/>
      <c r="N201" s="150"/>
      <c r="O201" s="139"/>
      <c r="P201" s="139"/>
      <c r="Q201" s="139"/>
      <c r="R201" s="139"/>
      <c r="S201" s="139"/>
      <c r="T201" s="139"/>
      <c r="U201" s="139"/>
      <c r="V201" s="38"/>
      <c r="W201" s="38"/>
    </row>
    <row r="202" spans="1:23" s="24" customFormat="1" ht="31.5" hidden="1" x14ac:dyDescent="0.25">
      <c r="A202" s="152"/>
      <c r="B202" s="117"/>
      <c r="C202" s="120"/>
      <c r="D202" s="120"/>
      <c r="E202" s="2"/>
      <c r="F202" s="14" t="s">
        <v>68</v>
      </c>
      <c r="G202" s="50">
        <f>H202+I202+M202</f>
        <v>0</v>
      </c>
      <c r="H202" s="51"/>
      <c r="I202" s="51"/>
      <c r="J202" s="51"/>
      <c r="K202" s="51"/>
      <c r="L202" s="51"/>
      <c r="M202" s="51"/>
      <c r="N202" s="150"/>
      <c r="O202" s="129"/>
      <c r="P202" s="129"/>
      <c r="Q202" s="129"/>
      <c r="R202" s="129"/>
      <c r="S202" s="129"/>
      <c r="T202" s="129"/>
      <c r="U202" s="129"/>
      <c r="V202" s="38"/>
      <c r="W202" s="38"/>
    </row>
    <row r="203" spans="1:23" s="24" customFormat="1" ht="34.5" hidden="1" customHeight="1" x14ac:dyDescent="0.25">
      <c r="A203" s="153"/>
      <c r="B203" s="118"/>
      <c r="C203" s="121"/>
      <c r="D203" s="121"/>
      <c r="E203" s="8"/>
      <c r="F203" s="14" t="s">
        <v>68</v>
      </c>
      <c r="G203" s="50">
        <f>H203+I203+M203</f>
        <v>0</v>
      </c>
      <c r="H203" s="51"/>
      <c r="I203" s="51"/>
      <c r="J203" s="51"/>
      <c r="K203" s="51"/>
      <c r="L203" s="51"/>
      <c r="M203" s="51"/>
      <c r="N203" s="151"/>
      <c r="O203" s="75"/>
      <c r="P203" s="75"/>
      <c r="Q203" s="100"/>
      <c r="R203" s="100"/>
      <c r="S203" s="100"/>
      <c r="T203" s="100"/>
      <c r="U203" s="100"/>
      <c r="V203" s="38"/>
      <c r="W203" s="38"/>
    </row>
    <row r="204" spans="1:23" s="24" customFormat="1" ht="34.5" hidden="1" customHeight="1" x14ac:dyDescent="0.25">
      <c r="A204" s="86" t="s">
        <v>105</v>
      </c>
      <c r="B204" s="116" t="s">
        <v>107</v>
      </c>
      <c r="C204" s="76" t="s">
        <v>87</v>
      </c>
      <c r="D204" s="76" t="s">
        <v>112</v>
      </c>
      <c r="E204" s="116" t="s">
        <v>21</v>
      </c>
      <c r="F204" s="14" t="s">
        <v>8</v>
      </c>
      <c r="G204" s="50">
        <f>G205+G206+G207+G208</f>
        <v>0</v>
      </c>
      <c r="H204" s="50">
        <f>H205+H206+H207+H208</f>
        <v>0</v>
      </c>
      <c r="I204" s="50">
        <f t="shared" ref="I204" si="144">I205+I206+I207+I208</f>
        <v>0</v>
      </c>
      <c r="J204" s="50">
        <f t="shared" ref="J204:L204" si="145">J205+J206+J207+J208</f>
        <v>0</v>
      </c>
      <c r="K204" s="50">
        <f t="shared" si="145"/>
        <v>0</v>
      </c>
      <c r="L204" s="50">
        <f t="shared" si="145"/>
        <v>0</v>
      </c>
      <c r="M204" s="50">
        <f t="shared" ref="M204" si="146">M205+M206+M207+M208</f>
        <v>0</v>
      </c>
      <c r="N204" s="149" t="s">
        <v>106</v>
      </c>
      <c r="O204" s="128" t="s">
        <v>73</v>
      </c>
      <c r="P204" s="219"/>
      <c r="Q204" s="128"/>
      <c r="R204" s="128"/>
      <c r="S204" s="128"/>
      <c r="T204" s="128"/>
      <c r="U204" s="128"/>
      <c r="V204" s="38"/>
      <c r="W204" s="38"/>
    </row>
    <row r="205" spans="1:23" s="24" customFormat="1" ht="34.5" hidden="1" customHeight="1" x14ac:dyDescent="0.25">
      <c r="A205" s="84"/>
      <c r="B205" s="117"/>
      <c r="C205" s="77"/>
      <c r="D205" s="77"/>
      <c r="E205" s="117"/>
      <c r="F205" s="14" t="s">
        <v>81</v>
      </c>
      <c r="G205" s="50">
        <f>H205+I205+M205</f>
        <v>0</v>
      </c>
      <c r="H205" s="51"/>
      <c r="I205" s="51"/>
      <c r="J205" s="51"/>
      <c r="K205" s="51"/>
      <c r="L205" s="51"/>
      <c r="M205" s="51"/>
      <c r="N205" s="150"/>
      <c r="O205" s="139"/>
      <c r="P205" s="220"/>
      <c r="Q205" s="139"/>
      <c r="R205" s="139"/>
      <c r="S205" s="139"/>
      <c r="T205" s="139"/>
      <c r="U205" s="139"/>
      <c r="V205" s="38"/>
      <c r="W205" s="38"/>
    </row>
    <row r="206" spans="1:23" s="24" customFormat="1" ht="34.5" hidden="1" customHeight="1" x14ac:dyDescent="0.25">
      <c r="A206" s="84"/>
      <c r="B206" s="117"/>
      <c r="C206" s="77"/>
      <c r="D206" s="77"/>
      <c r="E206" s="117"/>
      <c r="F206" s="14" t="s">
        <v>66</v>
      </c>
      <c r="G206" s="50">
        <f>H206+I206+M206</f>
        <v>0</v>
      </c>
      <c r="H206" s="51"/>
      <c r="I206" s="51"/>
      <c r="J206" s="51"/>
      <c r="K206" s="51"/>
      <c r="L206" s="51"/>
      <c r="M206" s="51"/>
      <c r="N206" s="150"/>
      <c r="O206" s="139"/>
      <c r="P206" s="220"/>
      <c r="Q206" s="139"/>
      <c r="R206" s="139"/>
      <c r="S206" s="139"/>
      <c r="T206" s="139"/>
      <c r="U206" s="139"/>
      <c r="V206" s="38"/>
      <c r="W206" s="38"/>
    </row>
    <row r="207" spans="1:23" s="24" customFormat="1" ht="47.25" hidden="1" x14ac:dyDescent="0.25">
      <c r="A207" s="84"/>
      <c r="B207" s="117"/>
      <c r="C207" s="77"/>
      <c r="D207" s="77"/>
      <c r="E207" s="117"/>
      <c r="F207" s="14" t="s">
        <v>67</v>
      </c>
      <c r="G207" s="50">
        <f>H207+I207+M207</f>
        <v>0</v>
      </c>
      <c r="H207" s="51"/>
      <c r="I207" s="51"/>
      <c r="J207" s="51"/>
      <c r="K207" s="51"/>
      <c r="L207" s="51"/>
      <c r="M207" s="51"/>
      <c r="N207" s="150"/>
      <c r="O207" s="139"/>
      <c r="P207" s="220"/>
      <c r="Q207" s="139"/>
      <c r="R207" s="139"/>
      <c r="S207" s="139"/>
      <c r="T207" s="139"/>
      <c r="U207" s="139"/>
      <c r="V207" s="38"/>
      <c r="W207" s="38"/>
    </row>
    <row r="208" spans="1:23" s="24" customFormat="1" ht="34.5" hidden="1" customHeight="1" x14ac:dyDescent="0.25">
      <c r="A208" s="85"/>
      <c r="B208" s="118"/>
      <c r="C208" s="78"/>
      <c r="D208" s="78"/>
      <c r="E208" s="118"/>
      <c r="F208" s="14" t="s">
        <v>68</v>
      </c>
      <c r="G208" s="50">
        <f>H208+I208+M208</f>
        <v>0</v>
      </c>
      <c r="H208" s="51"/>
      <c r="I208" s="51"/>
      <c r="J208" s="51"/>
      <c r="K208" s="51"/>
      <c r="L208" s="51"/>
      <c r="M208" s="51"/>
      <c r="N208" s="151"/>
      <c r="O208" s="129"/>
      <c r="P208" s="221"/>
      <c r="Q208" s="129"/>
      <c r="R208" s="129"/>
      <c r="S208" s="129"/>
      <c r="T208" s="129"/>
      <c r="U208" s="129"/>
      <c r="V208" s="38"/>
      <c r="W208" s="38"/>
    </row>
    <row r="209" spans="1:23" s="24" customFormat="1" ht="15.75" customHeight="1" x14ac:dyDescent="0.25">
      <c r="A209" s="86" t="s">
        <v>115</v>
      </c>
      <c r="B209" s="116" t="s">
        <v>110</v>
      </c>
      <c r="C209" s="76" t="s">
        <v>87</v>
      </c>
      <c r="D209" s="76" t="s">
        <v>122</v>
      </c>
      <c r="E209" s="116" t="s">
        <v>21</v>
      </c>
      <c r="F209" s="14" t="s">
        <v>8</v>
      </c>
      <c r="G209" s="50">
        <f>G210+G211+G212+G213</f>
        <v>2772760.6</v>
      </c>
      <c r="H209" s="50">
        <f>H210+H211+H212+H213</f>
        <v>2772760.6</v>
      </c>
      <c r="I209" s="50">
        <f t="shared" ref="I209:M209" si="147">I210+I211+I212+I213</f>
        <v>0</v>
      </c>
      <c r="J209" s="50">
        <f t="shared" si="147"/>
        <v>0</v>
      </c>
      <c r="K209" s="50">
        <f t="shared" si="147"/>
        <v>0</v>
      </c>
      <c r="L209" s="50">
        <f t="shared" si="147"/>
        <v>0</v>
      </c>
      <c r="M209" s="50">
        <f t="shared" si="147"/>
        <v>0</v>
      </c>
      <c r="N209" s="149" t="s">
        <v>111</v>
      </c>
      <c r="O209" s="128" t="s">
        <v>73</v>
      </c>
      <c r="P209" s="219">
        <v>1</v>
      </c>
      <c r="Q209" s="110">
        <v>0</v>
      </c>
      <c r="R209" s="110">
        <v>0</v>
      </c>
      <c r="S209" s="110">
        <v>0</v>
      </c>
      <c r="T209" s="110">
        <v>0</v>
      </c>
      <c r="U209" s="110">
        <v>0</v>
      </c>
      <c r="V209" s="38"/>
      <c r="W209" s="38"/>
    </row>
    <row r="210" spans="1:23" s="24" customFormat="1" ht="89.25" customHeight="1" x14ac:dyDescent="0.25">
      <c r="A210" s="84"/>
      <c r="B210" s="117"/>
      <c r="C210" s="77"/>
      <c r="D210" s="77"/>
      <c r="E210" s="117"/>
      <c r="F210" s="14" t="s">
        <v>81</v>
      </c>
      <c r="G210" s="50">
        <f>H210+I210+M210</f>
        <v>55455.21</v>
      </c>
      <c r="H210" s="51">
        <v>55455.21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150"/>
      <c r="O210" s="139"/>
      <c r="P210" s="220"/>
      <c r="Q210" s="111"/>
      <c r="R210" s="111"/>
      <c r="S210" s="111"/>
      <c r="T210" s="111"/>
      <c r="U210" s="111"/>
      <c r="V210" s="38"/>
      <c r="W210" s="38"/>
    </row>
    <row r="211" spans="1:23" s="24" customFormat="1" ht="54.75" customHeight="1" x14ac:dyDescent="0.25">
      <c r="A211" s="84"/>
      <c r="B211" s="117"/>
      <c r="C211" s="77"/>
      <c r="D211" s="77"/>
      <c r="E211" s="117"/>
      <c r="F211" s="14" t="s">
        <v>66</v>
      </c>
      <c r="G211" s="50">
        <f>H211+I211+M211</f>
        <v>2717305.39</v>
      </c>
      <c r="H211" s="51">
        <v>2717305.39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150"/>
      <c r="O211" s="139"/>
      <c r="P211" s="220"/>
      <c r="Q211" s="111"/>
      <c r="R211" s="111"/>
      <c r="S211" s="111"/>
      <c r="T211" s="111"/>
      <c r="U211" s="111"/>
      <c r="V211" s="38"/>
      <c r="W211" s="38"/>
    </row>
    <row r="212" spans="1:23" s="24" customFormat="1" ht="54.75" customHeight="1" x14ac:dyDescent="0.25">
      <c r="A212" s="84"/>
      <c r="B212" s="117"/>
      <c r="C212" s="77"/>
      <c r="D212" s="77"/>
      <c r="E212" s="117"/>
      <c r="F212" s="14" t="s">
        <v>67</v>
      </c>
      <c r="G212" s="50">
        <f>H212+I212+M212</f>
        <v>0</v>
      </c>
      <c r="H212" s="51">
        <v>0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150"/>
      <c r="O212" s="139"/>
      <c r="P212" s="220"/>
      <c r="Q212" s="111"/>
      <c r="R212" s="111"/>
      <c r="S212" s="111"/>
      <c r="T212" s="111"/>
      <c r="U212" s="111"/>
      <c r="V212" s="38"/>
      <c r="W212" s="38"/>
    </row>
    <row r="213" spans="1:23" s="24" customFormat="1" ht="38.25" customHeight="1" x14ac:dyDescent="0.25">
      <c r="A213" s="85"/>
      <c r="B213" s="118"/>
      <c r="C213" s="78"/>
      <c r="D213" s="78"/>
      <c r="E213" s="118"/>
      <c r="F213" s="14" t="s">
        <v>68</v>
      </c>
      <c r="G213" s="50">
        <f>H213+I213+M213</f>
        <v>0</v>
      </c>
      <c r="H213" s="51">
        <v>0</v>
      </c>
      <c r="I213" s="51">
        <v>0</v>
      </c>
      <c r="J213" s="51">
        <v>0</v>
      </c>
      <c r="K213" s="51">
        <v>0</v>
      </c>
      <c r="L213" s="51">
        <v>0</v>
      </c>
      <c r="M213" s="51">
        <v>0</v>
      </c>
      <c r="N213" s="151"/>
      <c r="O213" s="129"/>
      <c r="P213" s="221"/>
      <c r="Q213" s="112"/>
      <c r="R213" s="112"/>
      <c r="S213" s="112"/>
      <c r="T213" s="112"/>
      <c r="U213" s="112"/>
      <c r="V213" s="38"/>
      <c r="W213" s="38"/>
    </row>
    <row r="214" spans="1:23" s="24" customFormat="1" ht="15.75" customHeight="1" x14ac:dyDescent="0.25">
      <c r="A214" s="86" t="s">
        <v>163</v>
      </c>
      <c r="B214" s="116" t="s">
        <v>145</v>
      </c>
      <c r="C214" s="76" t="s">
        <v>87</v>
      </c>
      <c r="D214" s="76" t="s">
        <v>122</v>
      </c>
      <c r="E214" s="116" t="s">
        <v>21</v>
      </c>
      <c r="F214" s="14" t="s">
        <v>8</v>
      </c>
      <c r="G214" s="50">
        <f>G215+G216+G217+G218</f>
        <v>8706465.9000000004</v>
      </c>
      <c r="H214" s="50">
        <f>H215+H216+H217+H218</f>
        <v>8706465.9000000004</v>
      </c>
      <c r="I214" s="50">
        <f t="shared" ref="I214:M214" si="148">I215+I216+I217+I218</f>
        <v>0</v>
      </c>
      <c r="J214" s="50">
        <f t="shared" si="148"/>
        <v>0</v>
      </c>
      <c r="K214" s="50">
        <f t="shared" si="148"/>
        <v>0</v>
      </c>
      <c r="L214" s="50">
        <f t="shared" si="148"/>
        <v>0</v>
      </c>
      <c r="M214" s="50">
        <f t="shared" si="148"/>
        <v>0</v>
      </c>
      <c r="N214" s="149" t="s">
        <v>146</v>
      </c>
      <c r="O214" s="128" t="s">
        <v>73</v>
      </c>
      <c r="P214" s="219">
        <v>1</v>
      </c>
      <c r="Q214" s="110">
        <v>0</v>
      </c>
      <c r="R214" s="110">
        <v>0</v>
      </c>
      <c r="S214" s="110">
        <v>0</v>
      </c>
      <c r="T214" s="110">
        <v>0</v>
      </c>
      <c r="U214" s="110">
        <v>0</v>
      </c>
      <c r="V214" s="38"/>
      <c r="W214" s="38"/>
    </row>
    <row r="215" spans="1:23" s="24" customFormat="1" ht="114" customHeight="1" x14ac:dyDescent="0.25">
      <c r="A215" s="84"/>
      <c r="B215" s="117"/>
      <c r="C215" s="77"/>
      <c r="D215" s="77"/>
      <c r="E215" s="117"/>
      <c r="F215" s="14" t="s">
        <v>81</v>
      </c>
      <c r="G215" s="50">
        <f>H215+I215+M215</f>
        <v>174129.32</v>
      </c>
      <c r="H215" s="51">
        <v>174129.32</v>
      </c>
      <c r="I215" s="51">
        <v>0</v>
      </c>
      <c r="J215" s="51">
        <v>0</v>
      </c>
      <c r="K215" s="51">
        <v>0</v>
      </c>
      <c r="L215" s="51">
        <v>0</v>
      </c>
      <c r="M215" s="51">
        <v>0</v>
      </c>
      <c r="N215" s="150"/>
      <c r="O215" s="139"/>
      <c r="P215" s="220"/>
      <c r="Q215" s="111"/>
      <c r="R215" s="111"/>
      <c r="S215" s="111"/>
      <c r="T215" s="111"/>
      <c r="U215" s="111"/>
      <c r="V215" s="38"/>
      <c r="W215" s="38"/>
    </row>
    <row r="216" spans="1:23" s="24" customFormat="1" ht="54.75" customHeight="1" x14ac:dyDescent="0.25">
      <c r="A216" s="84"/>
      <c r="B216" s="117"/>
      <c r="C216" s="77"/>
      <c r="D216" s="77"/>
      <c r="E216" s="117"/>
      <c r="F216" s="14" t="s">
        <v>66</v>
      </c>
      <c r="G216" s="50">
        <f>H216+I216+M216</f>
        <v>8532336.5800000001</v>
      </c>
      <c r="H216" s="51">
        <v>8532336.5800000001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150"/>
      <c r="O216" s="139"/>
      <c r="P216" s="220"/>
      <c r="Q216" s="111"/>
      <c r="R216" s="111"/>
      <c r="S216" s="111"/>
      <c r="T216" s="111"/>
      <c r="U216" s="111"/>
      <c r="V216" s="38"/>
      <c r="W216" s="38"/>
    </row>
    <row r="217" spans="1:23" s="24" customFormat="1" ht="54.75" customHeight="1" x14ac:dyDescent="0.25">
      <c r="A217" s="84"/>
      <c r="B217" s="117"/>
      <c r="C217" s="77"/>
      <c r="D217" s="77"/>
      <c r="E217" s="117"/>
      <c r="F217" s="14" t="s">
        <v>67</v>
      </c>
      <c r="G217" s="50">
        <f>H217+I217+M217</f>
        <v>0</v>
      </c>
      <c r="H217" s="51">
        <v>0</v>
      </c>
      <c r="I217" s="51">
        <v>0</v>
      </c>
      <c r="J217" s="51">
        <v>0</v>
      </c>
      <c r="K217" s="51">
        <v>0</v>
      </c>
      <c r="L217" s="51">
        <v>0</v>
      </c>
      <c r="M217" s="51">
        <v>0</v>
      </c>
      <c r="N217" s="150"/>
      <c r="O217" s="139"/>
      <c r="P217" s="220"/>
      <c r="Q217" s="111"/>
      <c r="R217" s="111"/>
      <c r="S217" s="111"/>
      <c r="T217" s="111"/>
      <c r="U217" s="111"/>
      <c r="V217" s="38"/>
      <c r="W217" s="38"/>
    </row>
    <row r="218" spans="1:23" s="24" customFormat="1" ht="38.25" customHeight="1" x14ac:dyDescent="0.25">
      <c r="A218" s="85"/>
      <c r="B218" s="118"/>
      <c r="C218" s="78"/>
      <c r="D218" s="78"/>
      <c r="E218" s="118"/>
      <c r="F218" s="14" t="s">
        <v>68</v>
      </c>
      <c r="G218" s="50">
        <f>H218+I218+M218</f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151"/>
      <c r="O218" s="129"/>
      <c r="P218" s="221"/>
      <c r="Q218" s="112"/>
      <c r="R218" s="112"/>
      <c r="S218" s="112"/>
      <c r="T218" s="112"/>
      <c r="U218" s="112"/>
      <c r="V218" s="38"/>
      <c r="W218" s="38"/>
    </row>
    <row r="219" spans="1:23" s="24" customFormat="1" ht="15.75" customHeight="1" x14ac:dyDescent="0.25">
      <c r="A219" s="86" t="s">
        <v>168</v>
      </c>
      <c r="B219" s="116" t="s">
        <v>169</v>
      </c>
      <c r="C219" s="76" t="s">
        <v>158</v>
      </c>
      <c r="D219" s="76" t="s">
        <v>122</v>
      </c>
      <c r="E219" s="116" t="s">
        <v>21</v>
      </c>
      <c r="F219" s="14" t="s">
        <v>8</v>
      </c>
      <c r="G219" s="50">
        <f>G220+G221+G222+G223</f>
        <v>5000000</v>
      </c>
      <c r="H219" s="50">
        <f>H220+H221+H222+H223</f>
        <v>0</v>
      </c>
      <c r="I219" s="50">
        <f t="shared" ref="I219" si="149">I220+I221+I222+I223</f>
        <v>5000000</v>
      </c>
      <c r="J219" s="50">
        <f t="shared" ref="J219:L219" si="150">J220+J221+J222+J223</f>
        <v>0</v>
      </c>
      <c r="K219" s="50">
        <f t="shared" si="150"/>
        <v>0</v>
      </c>
      <c r="L219" s="50">
        <f t="shared" si="150"/>
        <v>0</v>
      </c>
      <c r="M219" s="50">
        <f t="shared" ref="M219" si="151">M220+M221+M222+M223</f>
        <v>0</v>
      </c>
      <c r="N219" s="149" t="s">
        <v>170</v>
      </c>
      <c r="O219" s="128" t="s">
        <v>73</v>
      </c>
      <c r="P219" s="219">
        <v>0</v>
      </c>
      <c r="Q219" s="110">
        <v>1</v>
      </c>
      <c r="R219" s="110">
        <v>0</v>
      </c>
      <c r="S219" s="110">
        <v>0</v>
      </c>
      <c r="T219" s="110">
        <v>0</v>
      </c>
      <c r="U219" s="110">
        <v>0</v>
      </c>
      <c r="V219" s="38"/>
      <c r="W219" s="38"/>
    </row>
    <row r="220" spans="1:23" s="24" customFormat="1" ht="114" customHeight="1" x14ac:dyDescent="0.25">
      <c r="A220" s="84"/>
      <c r="B220" s="117"/>
      <c r="C220" s="77"/>
      <c r="D220" s="77"/>
      <c r="E220" s="117"/>
      <c r="F220" s="14" t="s">
        <v>81</v>
      </c>
      <c r="G220" s="50">
        <f>H220+I220+M220</f>
        <v>0</v>
      </c>
      <c r="H220" s="51">
        <v>0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150"/>
      <c r="O220" s="139"/>
      <c r="P220" s="220"/>
      <c r="Q220" s="111"/>
      <c r="R220" s="111"/>
      <c r="S220" s="111"/>
      <c r="T220" s="111"/>
      <c r="U220" s="111"/>
      <c r="V220" s="38"/>
      <c r="W220" s="38"/>
    </row>
    <row r="221" spans="1:23" s="24" customFormat="1" ht="54.75" customHeight="1" x14ac:dyDescent="0.25">
      <c r="A221" s="84"/>
      <c r="B221" s="117"/>
      <c r="C221" s="77"/>
      <c r="D221" s="77"/>
      <c r="E221" s="117"/>
      <c r="F221" s="14" t="s">
        <v>66</v>
      </c>
      <c r="G221" s="50">
        <f>H221+I221+M221</f>
        <v>5000000</v>
      </c>
      <c r="H221" s="51">
        <v>0</v>
      </c>
      <c r="I221" s="51">
        <v>5000000</v>
      </c>
      <c r="J221" s="51">
        <v>0</v>
      </c>
      <c r="K221" s="51">
        <v>0</v>
      </c>
      <c r="L221" s="51">
        <v>0</v>
      </c>
      <c r="M221" s="51">
        <v>0</v>
      </c>
      <c r="N221" s="150"/>
      <c r="O221" s="139"/>
      <c r="P221" s="220"/>
      <c r="Q221" s="111"/>
      <c r="R221" s="111"/>
      <c r="S221" s="111"/>
      <c r="T221" s="111"/>
      <c r="U221" s="111"/>
      <c r="V221" s="38"/>
      <c r="W221" s="38"/>
    </row>
    <row r="222" spans="1:23" s="24" customFormat="1" ht="54.75" customHeight="1" x14ac:dyDescent="0.25">
      <c r="A222" s="84"/>
      <c r="B222" s="117"/>
      <c r="C222" s="77"/>
      <c r="D222" s="77"/>
      <c r="E222" s="117"/>
      <c r="F222" s="14" t="s">
        <v>67</v>
      </c>
      <c r="G222" s="50">
        <f>H222+I222+M222</f>
        <v>0</v>
      </c>
      <c r="H222" s="51">
        <v>0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150"/>
      <c r="O222" s="139"/>
      <c r="P222" s="220"/>
      <c r="Q222" s="111"/>
      <c r="R222" s="111"/>
      <c r="S222" s="111"/>
      <c r="T222" s="111"/>
      <c r="U222" s="111"/>
      <c r="V222" s="38"/>
      <c r="W222" s="38"/>
    </row>
    <row r="223" spans="1:23" s="24" customFormat="1" ht="38.25" customHeight="1" x14ac:dyDescent="0.25">
      <c r="A223" s="85"/>
      <c r="B223" s="118"/>
      <c r="C223" s="78"/>
      <c r="D223" s="78"/>
      <c r="E223" s="118"/>
      <c r="F223" s="14" t="s">
        <v>68</v>
      </c>
      <c r="G223" s="50">
        <f>H223+I223+M223</f>
        <v>0</v>
      </c>
      <c r="H223" s="51">
        <v>0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151"/>
      <c r="O223" s="129"/>
      <c r="P223" s="221"/>
      <c r="Q223" s="112"/>
      <c r="R223" s="112"/>
      <c r="S223" s="112"/>
      <c r="T223" s="112"/>
      <c r="U223" s="112"/>
      <c r="V223" s="38"/>
      <c r="W223" s="38"/>
    </row>
    <row r="224" spans="1:23" s="24" customFormat="1" ht="15.75" hidden="1" customHeight="1" x14ac:dyDescent="0.25">
      <c r="A224" s="86"/>
      <c r="B224" s="116"/>
      <c r="C224" s="76"/>
      <c r="D224" s="76"/>
      <c r="E224" s="116"/>
      <c r="F224" s="14"/>
      <c r="G224" s="50"/>
      <c r="H224" s="50"/>
      <c r="I224" s="50"/>
      <c r="J224" s="50"/>
      <c r="K224" s="50"/>
      <c r="L224" s="50"/>
      <c r="M224" s="50"/>
      <c r="N224" s="149"/>
      <c r="O224" s="128"/>
      <c r="P224" s="128"/>
      <c r="Q224" s="128"/>
      <c r="R224" s="128"/>
      <c r="S224" s="128"/>
      <c r="T224" s="128"/>
      <c r="U224" s="128"/>
      <c r="V224" s="38"/>
      <c r="W224" s="38"/>
    </row>
    <row r="225" spans="1:23" s="24" customFormat="1" ht="85.5" hidden="1" customHeight="1" x14ac:dyDescent="0.25">
      <c r="A225" s="84"/>
      <c r="B225" s="117"/>
      <c r="C225" s="77"/>
      <c r="D225" s="77"/>
      <c r="E225" s="117"/>
      <c r="F225" s="14"/>
      <c r="G225" s="50"/>
      <c r="H225" s="51"/>
      <c r="I225" s="51"/>
      <c r="J225" s="51"/>
      <c r="K225" s="51"/>
      <c r="L225" s="51"/>
      <c r="M225" s="51"/>
      <c r="N225" s="150"/>
      <c r="O225" s="139"/>
      <c r="P225" s="139"/>
      <c r="Q225" s="139"/>
      <c r="R225" s="139"/>
      <c r="S225" s="139"/>
      <c r="T225" s="139"/>
      <c r="U225" s="139"/>
      <c r="V225" s="38"/>
      <c r="W225" s="38"/>
    </row>
    <row r="226" spans="1:23" s="24" customFormat="1" ht="54.75" hidden="1" customHeight="1" x14ac:dyDescent="0.25">
      <c r="A226" s="84"/>
      <c r="B226" s="117"/>
      <c r="C226" s="77"/>
      <c r="D226" s="77"/>
      <c r="E226" s="117"/>
      <c r="F226" s="14"/>
      <c r="G226" s="50"/>
      <c r="H226" s="51"/>
      <c r="I226" s="51"/>
      <c r="J226" s="51"/>
      <c r="K226" s="51"/>
      <c r="L226" s="51"/>
      <c r="M226" s="51"/>
      <c r="N226" s="150"/>
      <c r="O226" s="139"/>
      <c r="P226" s="139"/>
      <c r="Q226" s="139"/>
      <c r="R226" s="139"/>
      <c r="S226" s="139"/>
      <c r="T226" s="139"/>
      <c r="U226" s="139"/>
      <c r="V226" s="38"/>
      <c r="W226" s="38"/>
    </row>
    <row r="227" spans="1:23" s="24" customFormat="1" ht="16.5" hidden="1" customHeight="1" x14ac:dyDescent="0.25">
      <c r="A227" s="84"/>
      <c r="B227" s="117"/>
      <c r="C227" s="77"/>
      <c r="D227" s="77"/>
      <c r="E227" s="117"/>
      <c r="F227" s="14"/>
      <c r="G227" s="50"/>
      <c r="H227" s="51"/>
      <c r="I227" s="51"/>
      <c r="J227" s="51"/>
      <c r="K227" s="51"/>
      <c r="L227" s="51"/>
      <c r="M227" s="51"/>
      <c r="N227" s="150"/>
      <c r="O227" s="139"/>
      <c r="P227" s="139"/>
      <c r="Q227" s="139"/>
      <c r="R227" s="139"/>
      <c r="S227" s="139"/>
      <c r="T227" s="139"/>
      <c r="U227" s="139"/>
      <c r="V227" s="38"/>
      <c r="W227" s="38"/>
    </row>
    <row r="228" spans="1:23" s="24" customFormat="1" ht="15.75" hidden="1" customHeight="1" x14ac:dyDescent="0.25">
      <c r="A228" s="84"/>
      <c r="B228" s="117"/>
      <c r="C228" s="77"/>
      <c r="D228" s="77"/>
      <c r="E228" s="117"/>
      <c r="F228" s="14"/>
      <c r="G228" s="50"/>
      <c r="H228" s="51"/>
      <c r="I228" s="51"/>
      <c r="J228" s="51"/>
      <c r="K228" s="51"/>
      <c r="L228" s="51"/>
      <c r="M228" s="51"/>
      <c r="N228" s="150"/>
      <c r="O228" s="139"/>
      <c r="P228" s="139"/>
      <c r="Q228" s="139"/>
      <c r="R228" s="139"/>
      <c r="S228" s="139"/>
      <c r="T228" s="139"/>
      <c r="U228" s="139"/>
      <c r="V228" s="38"/>
      <c r="W228" s="38"/>
    </row>
    <row r="229" spans="1:23" s="24" customFormat="1" ht="38.25" hidden="1" customHeight="1" x14ac:dyDescent="0.25">
      <c r="A229" s="85"/>
      <c r="B229" s="118"/>
      <c r="C229" s="78"/>
      <c r="D229" s="78"/>
      <c r="E229" s="118"/>
      <c r="F229" s="14"/>
      <c r="G229" s="50"/>
      <c r="H229" s="51"/>
      <c r="I229" s="51"/>
      <c r="J229" s="51"/>
      <c r="K229" s="51"/>
      <c r="L229" s="51"/>
      <c r="M229" s="51"/>
      <c r="N229" s="151"/>
      <c r="O229" s="129"/>
      <c r="P229" s="129"/>
      <c r="Q229" s="129"/>
      <c r="R229" s="129"/>
      <c r="S229" s="129"/>
      <c r="T229" s="129"/>
      <c r="U229" s="129"/>
      <c r="V229" s="38"/>
      <c r="W229" s="38"/>
    </row>
    <row r="230" spans="1:23" s="24" customFormat="1" ht="15.75" hidden="1" customHeight="1" x14ac:dyDescent="0.25">
      <c r="A230" s="86"/>
      <c r="B230" s="116"/>
      <c r="C230" s="76"/>
      <c r="D230" s="76"/>
      <c r="E230" s="116"/>
      <c r="F230" s="14"/>
      <c r="G230" s="50" t="e">
        <f t="shared" ref="G230" si="152">G231+G232+G233+G234+G235</f>
        <v>#REF!</v>
      </c>
      <c r="H230" s="50">
        <f t="shared" ref="H230:I230" si="153">H231+H232+H233+H234+H235</f>
        <v>0</v>
      </c>
      <c r="I230" s="50">
        <f t="shared" si="153"/>
        <v>0</v>
      </c>
      <c r="J230" s="50">
        <f t="shared" ref="J230:L230" si="154">J231+J232+J233+J234+J235</f>
        <v>0</v>
      </c>
      <c r="K230" s="50">
        <f t="shared" si="154"/>
        <v>0</v>
      </c>
      <c r="L230" s="50">
        <f t="shared" si="154"/>
        <v>0</v>
      </c>
      <c r="M230" s="50">
        <f t="shared" ref="M230" si="155">M231+M232+M233+M234+M235</f>
        <v>0</v>
      </c>
      <c r="N230" s="149"/>
      <c r="O230" s="73"/>
      <c r="P230" s="73"/>
      <c r="Q230" s="98"/>
      <c r="R230" s="98"/>
      <c r="S230" s="98"/>
      <c r="T230" s="98"/>
      <c r="U230" s="98"/>
      <c r="V230" s="38"/>
      <c r="W230" s="38"/>
    </row>
    <row r="231" spans="1:23" s="24" customFormat="1" ht="95.25" hidden="1" customHeight="1" x14ac:dyDescent="0.25">
      <c r="A231" s="84"/>
      <c r="B231" s="117"/>
      <c r="C231" s="77"/>
      <c r="D231" s="77"/>
      <c r="E231" s="117"/>
      <c r="F231" s="14"/>
      <c r="G231" s="50" t="e">
        <f>#REF!+#REF!+#REF!+#REF!+#REF!+#REF!+#REF!+M231</f>
        <v>#REF!</v>
      </c>
      <c r="H231" s="51"/>
      <c r="I231" s="51"/>
      <c r="J231" s="51"/>
      <c r="K231" s="51"/>
      <c r="L231" s="51"/>
      <c r="M231" s="51"/>
      <c r="N231" s="150"/>
      <c r="O231" s="74"/>
      <c r="P231" s="74"/>
      <c r="Q231" s="99"/>
      <c r="R231" s="99"/>
      <c r="S231" s="99"/>
      <c r="T231" s="99"/>
      <c r="U231" s="99"/>
      <c r="V231" s="38"/>
      <c r="W231" s="38"/>
    </row>
    <row r="232" spans="1:23" s="24" customFormat="1" ht="54.75" hidden="1" customHeight="1" x14ac:dyDescent="0.25">
      <c r="A232" s="84"/>
      <c r="B232" s="117"/>
      <c r="C232" s="77"/>
      <c r="D232" s="77"/>
      <c r="E232" s="117"/>
      <c r="F232" s="14"/>
      <c r="G232" s="50" t="e">
        <f>#REF!+#REF!+#REF!+#REF!+#REF!+#REF!+#REF!+M232</f>
        <v>#REF!</v>
      </c>
      <c r="H232" s="51"/>
      <c r="I232" s="51"/>
      <c r="J232" s="51"/>
      <c r="K232" s="51"/>
      <c r="L232" s="51"/>
      <c r="M232" s="51"/>
      <c r="N232" s="150"/>
      <c r="O232" s="74"/>
      <c r="P232" s="74"/>
      <c r="Q232" s="99"/>
      <c r="R232" s="99"/>
      <c r="S232" s="99"/>
      <c r="T232" s="99"/>
      <c r="U232" s="99"/>
      <c r="V232" s="38"/>
      <c r="W232" s="38"/>
    </row>
    <row r="233" spans="1:23" s="24" customFormat="1" ht="16.5" hidden="1" customHeight="1" x14ac:dyDescent="0.25">
      <c r="A233" s="84"/>
      <c r="B233" s="117"/>
      <c r="C233" s="77"/>
      <c r="D233" s="77"/>
      <c r="E233" s="117"/>
      <c r="F233" s="14"/>
      <c r="G233" s="50" t="e">
        <f>#REF!+#REF!+#REF!+#REF!+#REF!+#REF!+#REF!+M233</f>
        <v>#REF!</v>
      </c>
      <c r="H233" s="51"/>
      <c r="I233" s="51"/>
      <c r="J233" s="51"/>
      <c r="K233" s="51"/>
      <c r="L233" s="51"/>
      <c r="M233" s="51"/>
      <c r="N233" s="150"/>
      <c r="O233" s="74"/>
      <c r="P233" s="74"/>
      <c r="Q233" s="99"/>
      <c r="R233" s="99"/>
      <c r="S233" s="99"/>
      <c r="T233" s="99"/>
      <c r="U233" s="99"/>
      <c r="V233" s="38"/>
      <c r="W233" s="38"/>
    </row>
    <row r="234" spans="1:23" s="24" customFormat="1" ht="15.75" hidden="1" customHeight="1" x14ac:dyDescent="0.25">
      <c r="A234" s="84"/>
      <c r="B234" s="117"/>
      <c r="C234" s="77"/>
      <c r="D234" s="77"/>
      <c r="E234" s="117"/>
      <c r="F234" s="14"/>
      <c r="G234" s="50" t="e">
        <f>#REF!+#REF!+#REF!+#REF!+#REF!+#REF!+#REF!+M234</f>
        <v>#REF!</v>
      </c>
      <c r="H234" s="51"/>
      <c r="I234" s="51"/>
      <c r="J234" s="51"/>
      <c r="K234" s="51"/>
      <c r="L234" s="51"/>
      <c r="M234" s="51"/>
      <c r="N234" s="150"/>
      <c r="O234" s="74"/>
      <c r="P234" s="74"/>
      <c r="Q234" s="99"/>
      <c r="R234" s="99"/>
      <c r="S234" s="99"/>
      <c r="T234" s="99"/>
      <c r="U234" s="99"/>
      <c r="V234" s="38"/>
      <c r="W234" s="38"/>
    </row>
    <row r="235" spans="1:23" s="24" customFormat="1" ht="15.75" hidden="1" customHeight="1" x14ac:dyDescent="0.25">
      <c r="A235" s="85"/>
      <c r="B235" s="118"/>
      <c r="C235" s="78"/>
      <c r="D235" s="78"/>
      <c r="E235" s="118"/>
      <c r="F235" s="14"/>
      <c r="G235" s="50" t="e">
        <f>#REF!+#REF!+#REF!+#REF!+#REF!+#REF!+#REF!+M235</f>
        <v>#REF!</v>
      </c>
      <c r="H235" s="51"/>
      <c r="I235" s="51"/>
      <c r="J235" s="51"/>
      <c r="K235" s="51"/>
      <c r="L235" s="51"/>
      <c r="M235" s="51"/>
      <c r="N235" s="151"/>
      <c r="O235" s="75"/>
      <c r="P235" s="75"/>
      <c r="Q235" s="100"/>
      <c r="R235" s="100"/>
      <c r="S235" s="100"/>
      <c r="T235" s="100"/>
      <c r="U235" s="100"/>
      <c r="V235" s="38"/>
      <c r="W235" s="38"/>
    </row>
    <row r="236" spans="1:23" s="38" customFormat="1" ht="15.75" customHeight="1" x14ac:dyDescent="0.25">
      <c r="A236" s="133" t="s">
        <v>151</v>
      </c>
      <c r="B236" s="125" t="s">
        <v>150</v>
      </c>
      <c r="C236" s="154" t="s">
        <v>87</v>
      </c>
      <c r="D236" s="154" t="s">
        <v>122</v>
      </c>
      <c r="E236" s="125" t="s">
        <v>21</v>
      </c>
      <c r="F236" s="15" t="s">
        <v>8</v>
      </c>
      <c r="G236" s="49">
        <f>G237+G238+G239+G240</f>
        <v>260204.08</v>
      </c>
      <c r="H236" s="49">
        <f>H237+H238+H239+H240</f>
        <v>260204.08</v>
      </c>
      <c r="I236" s="49">
        <f t="shared" ref="I236:M236" si="156">I237+I238+I239+I240</f>
        <v>0</v>
      </c>
      <c r="J236" s="49">
        <f t="shared" si="156"/>
        <v>5204.08</v>
      </c>
      <c r="K236" s="49">
        <f t="shared" si="156"/>
        <v>0</v>
      </c>
      <c r="L236" s="49">
        <f t="shared" si="156"/>
        <v>0</v>
      </c>
      <c r="M236" s="49">
        <f t="shared" si="156"/>
        <v>0</v>
      </c>
      <c r="N236" s="157" t="s">
        <v>14</v>
      </c>
      <c r="O236" s="125" t="s">
        <v>14</v>
      </c>
      <c r="P236" s="125" t="s">
        <v>14</v>
      </c>
      <c r="Q236" s="116" t="s">
        <v>14</v>
      </c>
      <c r="R236" s="116" t="s">
        <v>14</v>
      </c>
      <c r="S236" s="116" t="s">
        <v>14</v>
      </c>
      <c r="T236" s="116" t="s">
        <v>14</v>
      </c>
      <c r="U236" s="116" t="s">
        <v>14</v>
      </c>
    </row>
    <row r="237" spans="1:23" s="38" customFormat="1" ht="121.5" customHeight="1" x14ac:dyDescent="0.25">
      <c r="A237" s="134"/>
      <c r="B237" s="126"/>
      <c r="C237" s="155"/>
      <c r="D237" s="155"/>
      <c r="E237" s="126"/>
      <c r="F237" s="15" t="s">
        <v>81</v>
      </c>
      <c r="G237" s="49">
        <f>H237+I237+M237</f>
        <v>5204.08</v>
      </c>
      <c r="H237" s="53">
        <f>H258</f>
        <v>5204.08</v>
      </c>
      <c r="I237" s="53">
        <f t="shared" ref="I237:M237" si="157">I258</f>
        <v>0</v>
      </c>
      <c r="J237" s="53">
        <f t="shared" si="157"/>
        <v>5204.08</v>
      </c>
      <c r="K237" s="53">
        <f t="shared" si="157"/>
        <v>0</v>
      </c>
      <c r="L237" s="53">
        <f t="shared" si="157"/>
        <v>0</v>
      </c>
      <c r="M237" s="53">
        <f t="shared" si="157"/>
        <v>0</v>
      </c>
      <c r="N237" s="158"/>
      <c r="O237" s="126"/>
      <c r="P237" s="126"/>
      <c r="Q237" s="117"/>
      <c r="R237" s="117"/>
      <c r="S237" s="117"/>
      <c r="T237" s="117"/>
      <c r="U237" s="117"/>
    </row>
    <row r="238" spans="1:23" s="38" customFormat="1" ht="54.75" customHeight="1" x14ac:dyDescent="0.25">
      <c r="A238" s="134"/>
      <c r="B238" s="126"/>
      <c r="C238" s="155"/>
      <c r="D238" s="155"/>
      <c r="E238" s="126"/>
      <c r="F238" s="15" t="s">
        <v>66</v>
      </c>
      <c r="G238" s="49">
        <f>H238+I238+M238</f>
        <v>255000</v>
      </c>
      <c r="H238" s="53">
        <f t="shared" ref="H238:M238" si="158">H259</f>
        <v>255000</v>
      </c>
      <c r="I238" s="53">
        <f t="shared" si="158"/>
        <v>0</v>
      </c>
      <c r="J238" s="53">
        <f t="shared" si="158"/>
        <v>0</v>
      </c>
      <c r="K238" s="53">
        <f t="shared" si="158"/>
        <v>0</v>
      </c>
      <c r="L238" s="53">
        <f t="shared" si="158"/>
        <v>0</v>
      </c>
      <c r="M238" s="53">
        <f t="shared" si="158"/>
        <v>0</v>
      </c>
      <c r="N238" s="158"/>
      <c r="O238" s="126"/>
      <c r="P238" s="126"/>
      <c r="Q238" s="117"/>
      <c r="R238" s="117"/>
      <c r="S238" s="117"/>
      <c r="T238" s="117"/>
      <c r="U238" s="117"/>
    </row>
    <row r="239" spans="1:23" s="38" customFormat="1" ht="63" x14ac:dyDescent="0.25">
      <c r="A239" s="134"/>
      <c r="B239" s="126"/>
      <c r="C239" s="155"/>
      <c r="D239" s="155"/>
      <c r="E239" s="126"/>
      <c r="F239" s="15" t="s">
        <v>67</v>
      </c>
      <c r="G239" s="49">
        <f>H239+I239+M239</f>
        <v>0</v>
      </c>
      <c r="H239" s="53">
        <f t="shared" ref="H239:M239" si="159">H260</f>
        <v>0</v>
      </c>
      <c r="I239" s="53">
        <f t="shared" si="159"/>
        <v>0</v>
      </c>
      <c r="J239" s="53">
        <f t="shared" si="159"/>
        <v>0</v>
      </c>
      <c r="K239" s="53">
        <f t="shared" si="159"/>
        <v>0</v>
      </c>
      <c r="L239" s="53">
        <f t="shared" si="159"/>
        <v>0</v>
      </c>
      <c r="M239" s="53">
        <f t="shared" si="159"/>
        <v>0</v>
      </c>
      <c r="N239" s="158"/>
      <c r="O239" s="126"/>
      <c r="P239" s="126"/>
      <c r="Q239" s="117"/>
      <c r="R239" s="117"/>
      <c r="S239" s="117"/>
      <c r="T239" s="117"/>
      <c r="U239" s="117"/>
    </row>
    <row r="240" spans="1:23" s="38" customFormat="1" ht="57" customHeight="1" x14ac:dyDescent="0.25">
      <c r="A240" s="135"/>
      <c r="B240" s="127"/>
      <c r="C240" s="156"/>
      <c r="D240" s="156"/>
      <c r="E240" s="127"/>
      <c r="F240" s="15" t="s">
        <v>68</v>
      </c>
      <c r="G240" s="49">
        <f>H240+I240+M240</f>
        <v>0</v>
      </c>
      <c r="H240" s="49">
        <f t="shared" ref="H240:M240" si="160">I240+J240+N240</f>
        <v>0</v>
      </c>
      <c r="I240" s="49">
        <f t="shared" si="160"/>
        <v>0</v>
      </c>
      <c r="J240" s="49">
        <f t="shared" si="160"/>
        <v>0</v>
      </c>
      <c r="K240" s="49">
        <f t="shared" si="160"/>
        <v>0</v>
      </c>
      <c r="L240" s="49">
        <f t="shared" si="160"/>
        <v>0</v>
      </c>
      <c r="M240" s="49">
        <f t="shared" si="160"/>
        <v>0</v>
      </c>
      <c r="N240" s="159"/>
      <c r="O240" s="127"/>
      <c r="P240" s="127"/>
      <c r="Q240" s="118"/>
      <c r="R240" s="118"/>
      <c r="S240" s="118"/>
      <c r="T240" s="118"/>
      <c r="U240" s="118"/>
    </row>
    <row r="241" spans="1:23" s="24" customFormat="1" ht="34.5" hidden="1" customHeight="1" x14ac:dyDescent="0.25">
      <c r="A241" s="86" t="s">
        <v>97</v>
      </c>
      <c r="B241" s="116" t="s">
        <v>95</v>
      </c>
      <c r="C241" s="76" t="s">
        <v>87</v>
      </c>
      <c r="D241" s="76" t="s">
        <v>112</v>
      </c>
      <c r="E241" s="116" t="s">
        <v>21</v>
      </c>
      <c r="F241" s="14" t="s">
        <v>8</v>
      </c>
      <c r="G241" s="50">
        <f>G242+G243+G244+G245</f>
        <v>0</v>
      </c>
      <c r="H241" s="50">
        <f t="shared" ref="H241:M241" si="161">H242+H243+H244+H245</f>
        <v>0</v>
      </c>
      <c r="I241" s="50">
        <f t="shared" si="161"/>
        <v>0</v>
      </c>
      <c r="J241" s="50">
        <f t="shared" si="161"/>
        <v>0</v>
      </c>
      <c r="K241" s="50">
        <f t="shared" si="161"/>
        <v>0</v>
      </c>
      <c r="L241" s="50">
        <f t="shared" si="161"/>
        <v>0</v>
      </c>
      <c r="M241" s="50">
        <f t="shared" si="161"/>
        <v>0</v>
      </c>
      <c r="N241" s="149" t="s">
        <v>98</v>
      </c>
      <c r="O241" s="128" t="s">
        <v>73</v>
      </c>
      <c r="P241" s="128"/>
      <c r="Q241" s="128"/>
      <c r="R241" s="128"/>
      <c r="S241" s="128"/>
      <c r="T241" s="128"/>
      <c r="U241" s="128"/>
      <c r="V241" s="38"/>
      <c r="W241" s="38"/>
    </row>
    <row r="242" spans="1:23" s="24" customFormat="1" ht="34.5" hidden="1" customHeight="1" x14ac:dyDescent="0.25">
      <c r="A242" s="84"/>
      <c r="B242" s="117"/>
      <c r="C242" s="77"/>
      <c r="D242" s="77"/>
      <c r="E242" s="117"/>
      <c r="F242" s="14" t="s">
        <v>81</v>
      </c>
      <c r="G242" s="50">
        <f>H242+I242+M242</f>
        <v>0</v>
      </c>
      <c r="H242" s="51"/>
      <c r="I242" s="51"/>
      <c r="J242" s="51"/>
      <c r="K242" s="51"/>
      <c r="L242" s="51"/>
      <c r="M242" s="51"/>
      <c r="N242" s="151"/>
      <c r="O242" s="129"/>
      <c r="P242" s="129"/>
      <c r="Q242" s="129"/>
      <c r="R242" s="129"/>
      <c r="S242" s="129"/>
      <c r="T242" s="129"/>
      <c r="U242" s="129"/>
      <c r="V242" s="38"/>
      <c r="W242" s="38"/>
    </row>
    <row r="243" spans="1:23" s="24" customFormat="1" ht="34.5" hidden="1" customHeight="1" x14ac:dyDescent="0.25">
      <c r="A243" s="84"/>
      <c r="B243" s="2"/>
      <c r="C243" s="77"/>
      <c r="D243" s="77"/>
      <c r="E243" s="117"/>
      <c r="F243" s="14" t="s">
        <v>66</v>
      </c>
      <c r="G243" s="50">
        <f>H243+I243+M243</f>
        <v>0</v>
      </c>
      <c r="H243" s="51"/>
      <c r="I243" s="51"/>
      <c r="J243" s="51"/>
      <c r="K243" s="51"/>
      <c r="L243" s="51"/>
      <c r="M243" s="51"/>
      <c r="N243" s="79" t="s">
        <v>99</v>
      </c>
      <c r="O243" s="74" t="s">
        <v>73</v>
      </c>
      <c r="P243" s="74"/>
      <c r="Q243" s="99"/>
      <c r="R243" s="99"/>
      <c r="S243" s="99"/>
      <c r="T243" s="99"/>
      <c r="U243" s="99"/>
      <c r="V243" s="38"/>
      <c r="W243" s="38"/>
    </row>
    <row r="244" spans="1:23" s="24" customFormat="1" ht="34.5" hidden="1" customHeight="1" x14ac:dyDescent="0.25">
      <c r="A244" s="84"/>
      <c r="B244" s="2"/>
      <c r="C244" s="77"/>
      <c r="D244" s="77"/>
      <c r="E244" s="118"/>
      <c r="F244" s="14" t="s">
        <v>67</v>
      </c>
      <c r="G244" s="50">
        <f>H244+I244+M244</f>
        <v>0</v>
      </c>
      <c r="H244" s="51"/>
      <c r="I244" s="51"/>
      <c r="J244" s="51"/>
      <c r="K244" s="51"/>
      <c r="L244" s="51"/>
      <c r="M244" s="51"/>
      <c r="N244" s="80"/>
      <c r="O244" s="74"/>
      <c r="P244" s="74"/>
      <c r="Q244" s="99"/>
      <c r="R244" s="99"/>
      <c r="S244" s="99"/>
      <c r="T244" s="99"/>
      <c r="U244" s="99"/>
      <c r="V244" s="38"/>
      <c r="W244" s="38"/>
    </row>
    <row r="245" spans="1:23" s="38" customFormat="1" ht="34.5" hidden="1" customHeight="1" x14ac:dyDescent="0.25">
      <c r="A245" s="84"/>
      <c r="B245" s="2"/>
      <c r="C245" s="77"/>
      <c r="D245" s="77"/>
      <c r="E245" s="72"/>
      <c r="F245" s="14" t="s">
        <v>68</v>
      </c>
      <c r="G245" s="49">
        <f>H245+I245+M245</f>
        <v>0</v>
      </c>
      <c r="H245" s="53"/>
      <c r="I245" s="53"/>
      <c r="J245" s="53"/>
      <c r="K245" s="53"/>
      <c r="L245" s="53"/>
      <c r="M245" s="53"/>
      <c r="N245" s="81"/>
      <c r="O245" s="74"/>
      <c r="P245" s="74"/>
      <c r="Q245" s="99"/>
      <c r="R245" s="99"/>
      <c r="S245" s="99"/>
      <c r="T245" s="99"/>
      <c r="U245" s="99"/>
    </row>
    <row r="246" spans="1:23" s="24" customFormat="1" ht="34.5" hidden="1" customHeight="1" x14ac:dyDescent="0.25">
      <c r="A246" s="86" t="s">
        <v>104</v>
      </c>
      <c r="B246" s="116" t="s">
        <v>108</v>
      </c>
      <c r="C246" s="76" t="s">
        <v>87</v>
      </c>
      <c r="D246" s="76" t="s">
        <v>112</v>
      </c>
      <c r="E246" s="116" t="s">
        <v>21</v>
      </c>
      <c r="F246" s="14" t="s">
        <v>8</v>
      </c>
      <c r="G246" s="50">
        <f>G247+G248+G249+G250+G251</f>
        <v>0</v>
      </c>
      <c r="H246" s="50">
        <f>H247+H248+H249+H250</f>
        <v>0</v>
      </c>
      <c r="I246" s="50">
        <f t="shared" ref="I246:M246" si="162">I247+I248+I249+I250</f>
        <v>0</v>
      </c>
      <c r="J246" s="50">
        <f t="shared" si="162"/>
        <v>0</v>
      </c>
      <c r="K246" s="50">
        <f t="shared" si="162"/>
        <v>0</v>
      </c>
      <c r="L246" s="50">
        <f t="shared" si="162"/>
        <v>0</v>
      </c>
      <c r="M246" s="50">
        <f t="shared" si="162"/>
        <v>0</v>
      </c>
      <c r="N246" s="149" t="s">
        <v>109</v>
      </c>
      <c r="O246" s="128" t="s">
        <v>73</v>
      </c>
      <c r="P246" s="128"/>
      <c r="Q246" s="128"/>
      <c r="R246" s="128"/>
      <c r="S246" s="128"/>
      <c r="T246" s="128"/>
      <c r="U246" s="128"/>
      <c r="V246" s="38"/>
      <c r="W246" s="38"/>
    </row>
    <row r="247" spans="1:23" s="24" customFormat="1" ht="34.5" hidden="1" customHeight="1" x14ac:dyDescent="0.25">
      <c r="A247" s="152"/>
      <c r="B247" s="117"/>
      <c r="C247" s="77"/>
      <c r="D247" s="120"/>
      <c r="E247" s="117"/>
      <c r="F247" s="14" t="s">
        <v>81</v>
      </c>
      <c r="G247" s="50">
        <f>H247+I247+M247</f>
        <v>0</v>
      </c>
      <c r="H247" s="51"/>
      <c r="I247" s="51"/>
      <c r="J247" s="51"/>
      <c r="K247" s="51"/>
      <c r="L247" s="51"/>
      <c r="M247" s="51"/>
      <c r="N247" s="150"/>
      <c r="O247" s="139"/>
      <c r="P247" s="139"/>
      <c r="Q247" s="139"/>
      <c r="R247" s="139"/>
      <c r="S247" s="139"/>
      <c r="T247" s="139"/>
      <c r="U247" s="139"/>
      <c r="V247" s="38"/>
      <c r="W247" s="38"/>
    </row>
    <row r="248" spans="1:23" s="24" customFormat="1" ht="34.5" hidden="1" customHeight="1" x14ac:dyDescent="0.25">
      <c r="A248" s="152"/>
      <c r="B248" s="117"/>
      <c r="C248" s="120"/>
      <c r="D248" s="120"/>
      <c r="E248" s="117"/>
      <c r="F248" s="14" t="s">
        <v>66</v>
      </c>
      <c r="G248" s="50">
        <f>H248+I248+M248</f>
        <v>0</v>
      </c>
      <c r="H248" s="51"/>
      <c r="I248" s="51"/>
      <c r="J248" s="51"/>
      <c r="K248" s="51"/>
      <c r="L248" s="51"/>
      <c r="M248" s="51"/>
      <c r="N248" s="150"/>
      <c r="O248" s="139"/>
      <c r="P248" s="139"/>
      <c r="Q248" s="139"/>
      <c r="R248" s="139"/>
      <c r="S248" s="139"/>
      <c r="T248" s="139"/>
      <c r="U248" s="139"/>
      <c r="V248" s="38"/>
      <c r="W248" s="38"/>
    </row>
    <row r="249" spans="1:23" s="24" customFormat="1" ht="47.25" hidden="1" x14ac:dyDescent="0.25">
      <c r="A249" s="152"/>
      <c r="B249" s="117"/>
      <c r="C249" s="120"/>
      <c r="D249" s="120"/>
      <c r="E249" s="118"/>
      <c r="F249" s="14" t="s">
        <v>67</v>
      </c>
      <c r="G249" s="50">
        <f>H249+I249+M249</f>
        <v>0</v>
      </c>
      <c r="H249" s="51"/>
      <c r="I249" s="51"/>
      <c r="J249" s="51"/>
      <c r="K249" s="51"/>
      <c r="L249" s="51"/>
      <c r="M249" s="51"/>
      <c r="N249" s="150"/>
      <c r="O249" s="139"/>
      <c r="P249" s="139"/>
      <c r="Q249" s="139"/>
      <c r="R249" s="139"/>
      <c r="S249" s="139"/>
      <c r="T249" s="139"/>
      <c r="U249" s="139"/>
      <c r="V249" s="38"/>
      <c r="W249" s="38"/>
    </row>
    <row r="250" spans="1:23" s="24" customFormat="1" ht="31.5" hidden="1" x14ac:dyDescent="0.25">
      <c r="A250" s="152"/>
      <c r="B250" s="117"/>
      <c r="C250" s="120"/>
      <c r="D250" s="120"/>
      <c r="E250" s="2"/>
      <c r="F250" s="14" t="s">
        <v>68</v>
      </c>
      <c r="G250" s="50">
        <f>H250+I250+M250</f>
        <v>0</v>
      </c>
      <c r="H250" s="51"/>
      <c r="I250" s="51"/>
      <c r="J250" s="51"/>
      <c r="K250" s="51"/>
      <c r="L250" s="51"/>
      <c r="M250" s="51"/>
      <c r="N250" s="150"/>
      <c r="O250" s="129"/>
      <c r="P250" s="129"/>
      <c r="Q250" s="129"/>
      <c r="R250" s="129"/>
      <c r="S250" s="129"/>
      <c r="T250" s="129"/>
      <c r="U250" s="129"/>
      <c r="V250" s="38"/>
      <c r="W250" s="38"/>
    </row>
    <row r="251" spans="1:23" s="24" customFormat="1" ht="34.5" hidden="1" customHeight="1" x14ac:dyDescent="0.25">
      <c r="A251" s="153"/>
      <c r="B251" s="118"/>
      <c r="C251" s="121"/>
      <c r="D251" s="121"/>
      <c r="E251" s="8"/>
      <c r="F251" s="14" t="s">
        <v>68</v>
      </c>
      <c r="G251" s="50">
        <f>H251+I251+M251</f>
        <v>0</v>
      </c>
      <c r="H251" s="51"/>
      <c r="I251" s="51"/>
      <c r="J251" s="51"/>
      <c r="K251" s="51"/>
      <c r="L251" s="51"/>
      <c r="M251" s="51"/>
      <c r="N251" s="151"/>
      <c r="O251" s="75"/>
      <c r="P251" s="75"/>
      <c r="Q251" s="100"/>
      <c r="R251" s="100"/>
      <c r="S251" s="100"/>
      <c r="T251" s="100"/>
      <c r="U251" s="100"/>
      <c r="V251" s="38"/>
      <c r="W251" s="38"/>
    </row>
    <row r="252" spans="1:23" s="24" customFormat="1" ht="34.5" hidden="1" customHeight="1" x14ac:dyDescent="0.25">
      <c r="A252" s="86" t="s">
        <v>105</v>
      </c>
      <c r="B252" s="116" t="s">
        <v>107</v>
      </c>
      <c r="C252" s="76" t="s">
        <v>87</v>
      </c>
      <c r="D252" s="76" t="s">
        <v>112</v>
      </c>
      <c r="E252" s="116" t="s">
        <v>21</v>
      </c>
      <c r="F252" s="14" t="s">
        <v>8</v>
      </c>
      <c r="G252" s="50">
        <f>G253+G254+G255+G256</f>
        <v>0</v>
      </c>
      <c r="H252" s="50">
        <f>H253+H254+H255+H256</f>
        <v>0</v>
      </c>
      <c r="I252" s="50">
        <f t="shared" ref="I252:M252" si="163">I253+I254+I255+I256</f>
        <v>0</v>
      </c>
      <c r="J252" s="50">
        <f t="shared" si="163"/>
        <v>0</v>
      </c>
      <c r="K252" s="50">
        <f t="shared" si="163"/>
        <v>0</v>
      </c>
      <c r="L252" s="50">
        <f t="shared" si="163"/>
        <v>0</v>
      </c>
      <c r="M252" s="50">
        <f t="shared" si="163"/>
        <v>0</v>
      </c>
      <c r="N252" s="149" t="s">
        <v>106</v>
      </c>
      <c r="O252" s="128" t="s">
        <v>73</v>
      </c>
      <c r="P252" s="219"/>
      <c r="Q252" s="128"/>
      <c r="R252" s="128"/>
      <c r="S252" s="128"/>
      <c r="T252" s="128"/>
      <c r="U252" s="128"/>
      <c r="V252" s="38"/>
      <c r="W252" s="38"/>
    </row>
    <row r="253" spans="1:23" s="24" customFormat="1" ht="34.5" hidden="1" customHeight="1" x14ac:dyDescent="0.25">
      <c r="A253" s="84"/>
      <c r="B253" s="117"/>
      <c r="C253" s="77"/>
      <c r="D253" s="77"/>
      <c r="E253" s="117"/>
      <c r="F253" s="14" t="s">
        <v>81</v>
      </c>
      <c r="G253" s="50">
        <f>H253+I253+M253</f>
        <v>0</v>
      </c>
      <c r="H253" s="51"/>
      <c r="I253" s="51"/>
      <c r="J253" s="51"/>
      <c r="K253" s="51"/>
      <c r="L253" s="51"/>
      <c r="M253" s="51"/>
      <c r="N253" s="150"/>
      <c r="O253" s="139"/>
      <c r="P253" s="220"/>
      <c r="Q253" s="139"/>
      <c r="R253" s="139"/>
      <c r="S253" s="139"/>
      <c r="T253" s="139"/>
      <c r="U253" s="139"/>
      <c r="V253" s="38"/>
      <c r="W253" s="38"/>
    </row>
    <row r="254" spans="1:23" s="24" customFormat="1" ht="34.5" hidden="1" customHeight="1" x14ac:dyDescent="0.25">
      <c r="A254" s="84"/>
      <c r="B254" s="117"/>
      <c r="C254" s="77"/>
      <c r="D254" s="77"/>
      <c r="E254" s="117"/>
      <c r="F254" s="14" t="s">
        <v>66</v>
      </c>
      <c r="G254" s="50">
        <f>H254+I254+M254</f>
        <v>0</v>
      </c>
      <c r="H254" s="51"/>
      <c r="I254" s="51"/>
      <c r="J254" s="51"/>
      <c r="K254" s="51"/>
      <c r="L254" s="51"/>
      <c r="M254" s="51"/>
      <c r="N254" s="150"/>
      <c r="O254" s="139"/>
      <c r="P254" s="220"/>
      <c r="Q254" s="139"/>
      <c r="R254" s="139"/>
      <c r="S254" s="139"/>
      <c r="T254" s="139"/>
      <c r="U254" s="139"/>
      <c r="V254" s="38"/>
      <c r="W254" s="38"/>
    </row>
    <row r="255" spans="1:23" s="24" customFormat="1" ht="47.25" hidden="1" x14ac:dyDescent="0.25">
      <c r="A255" s="84"/>
      <c r="B255" s="117"/>
      <c r="C255" s="77"/>
      <c r="D255" s="77"/>
      <c r="E255" s="117"/>
      <c r="F255" s="14" t="s">
        <v>67</v>
      </c>
      <c r="G255" s="50">
        <f>H255+I255+M255</f>
        <v>0</v>
      </c>
      <c r="H255" s="51"/>
      <c r="I255" s="51"/>
      <c r="J255" s="51"/>
      <c r="K255" s="51"/>
      <c r="L255" s="51"/>
      <c r="M255" s="51"/>
      <c r="N255" s="150"/>
      <c r="O255" s="139"/>
      <c r="P255" s="220"/>
      <c r="Q255" s="139"/>
      <c r="R255" s="139"/>
      <c r="S255" s="139"/>
      <c r="T255" s="139"/>
      <c r="U255" s="139"/>
      <c r="V255" s="38"/>
      <c r="W255" s="38"/>
    </row>
    <row r="256" spans="1:23" s="24" customFormat="1" ht="34.5" hidden="1" customHeight="1" x14ac:dyDescent="0.25">
      <c r="A256" s="85"/>
      <c r="B256" s="118"/>
      <c r="C256" s="78"/>
      <c r="D256" s="78"/>
      <c r="E256" s="118"/>
      <c r="F256" s="14" t="s">
        <v>68</v>
      </c>
      <c r="G256" s="50">
        <f>H256+I256+M256</f>
        <v>0</v>
      </c>
      <c r="H256" s="51"/>
      <c r="I256" s="51"/>
      <c r="J256" s="51"/>
      <c r="K256" s="51"/>
      <c r="L256" s="51"/>
      <c r="M256" s="51"/>
      <c r="N256" s="151"/>
      <c r="O256" s="129"/>
      <c r="P256" s="221"/>
      <c r="Q256" s="129"/>
      <c r="R256" s="129"/>
      <c r="S256" s="129"/>
      <c r="T256" s="129"/>
      <c r="U256" s="129"/>
      <c r="V256" s="38"/>
      <c r="W256" s="38"/>
    </row>
    <row r="257" spans="1:23" s="24" customFormat="1" ht="15.75" customHeight="1" x14ac:dyDescent="0.25">
      <c r="A257" s="86" t="s">
        <v>152</v>
      </c>
      <c r="B257" s="116" t="s">
        <v>153</v>
      </c>
      <c r="C257" s="76" t="s">
        <v>87</v>
      </c>
      <c r="D257" s="76" t="s">
        <v>122</v>
      </c>
      <c r="E257" s="116" t="s">
        <v>21</v>
      </c>
      <c r="F257" s="14" t="s">
        <v>8</v>
      </c>
      <c r="G257" s="50">
        <f>G258+G259+G260+G261</f>
        <v>260204.08</v>
      </c>
      <c r="H257" s="50">
        <f>H258+H259+H260+H261</f>
        <v>260204.08</v>
      </c>
      <c r="I257" s="50">
        <f t="shared" ref="I257:M257" si="164">I258+I259+I260+I261</f>
        <v>0</v>
      </c>
      <c r="J257" s="50">
        <f t="shared" si="164"/>
        <v>5204.08</v>
      </c>
      <c r="K257" s="50">
        <f t="shared" si="164"/>
        <v>0</v>
      </c>
      <c r="L257" s="50">
        <f t="shared" si="164"/>
        <v>0</v>
      </c>
      <c r="M257" s="50">
        <f t="shared" si="164"/>
        <v>0</v>
      </c>
      <c r="N257" s="149" t="s">
        <v>154</v>
      </c>
      <c r="O257" s="128" t="s">
        <v>73</v>
      </c>
      <c r="P257" s="219">
        <v>2</v>
      </c>
      <c r="Q257" s="110">
        <v>0</v>
      </c>
      <c r="R257" s="110">
        <v>3</v>
      </c>
      <c r="S257" s="110">
        <v>0</v>
      </c>
      <c r="T257" s="110">
        <v>0</v>
      </c>
      <c r="U257" s="110">
        <v>0</v>
      </c>
      <c r="V257" s="38"/>
      <c r="W257" s="38"/>
    </row>
    <row r="258" spans="1:23" s="24" customFormat="1" ht="85.5" customHeight="1" x14ac:dyDescent="0.25">
      <c r="A258" s="84"/>
      <c r="B258" s="117"/>
      <c r="C258" s="77"/>
      <c r="D258" s="77"/>
      <c r="E258" s="117"/>
      <c r="F258" s="14" t="s">
        <v>81</v>
      </c>
      <c r="G258" s="50">
        <f>H258+I258+M258</f>
        <v>5204.08</v>
      </c>
      <c r="H258" s="51">
        <v>5204.08</v>
      </c>
      <c r="I258" s="51">
        <v>0</v>
      </c>
      <c r="J258" s="51">
        <v>5204.08</v>
      </c>
      <c r="K258" s="51">
        <v>0</v>
      </c>
      <c r="L258" s="51">
        <v>0</v>
      </c>
      <c r="M258" s="51">
        <v>0</v>
      </c>
      <c r="N258" s="151"/>
      <c r="O258" s="139"/>
      <c r="P258" s="220"/>
      <c r="Q258" s="111"/>
      <c r="R258" s="111"/>
      <c r="S258" s="111"/>
      <c r="T258" s="111"/>
      <c r="U258" s="111"/>
      <c r="V258" s="38"/>
      <c r="W258" s="38"/>
    </row>
    <row r="259" spans="1:23" s="24" customFormat="1" ht="54.75" customHeight="1" x14ac:dyDescent="0.25">
      <c r="A259" s="84"/>
      <c r="B259" s="117"/>
      <c r="C259" s="77"/>
      <c r="D259" s="77"/>
      <c r="E259" s="117"/>
      <c r="F259" s="14" t="s">
        <v>66</v>
      </c>
      <c r="G259" s="50">
        <f>H259+I259+M259</f>
        <v>255000</v>
      </c>
      <c r="H259" s="51">
        <v>255000</v>
      </c>
      <c r="I259" s="51">
        <v>0</v>
      </c>
      <c r="J259" s="51">
        <v>0</v>
      </c>
      <c r="K259" s="51">
        <v>0</v>
      </c>
      <c r="L259" s="51">
        <v>0</v>
      </c>
      <c r="M259" s="51">
        <v>0</v>
      </c>
      <c r="N259" s="150" t="s">
        <v>79</v>
      </c>
      <c r="O259" s="128" t="s">
        <v>102</v>
      </c>
      <c r="P259" s="219">
        <v>1</v>
      </c>
      <c r="Q259" s="110">
        <v>0</v>
      </c>
      <c r="R259" s="110">
        <v>0</v>
      </c>
      <c r="S259" s="110">
        <v>0</v>
      </c>
      <c r="T259" s="110">
        <v>0</v>
      </c>
      <c r="U259" s="110">
        <v>0</v>
      </c>
      <c r="V259" s="38"/>
      <c r="W259" s="38"/>
    </row>
    <row r="260" spans="1:23" s="24" customFormat="1" ht="54.75" customHeight="1" x14ac:dyDescent="0.25">
      <c r="A260" s="84"/>
      <c r="B260" s="117"/>
      <c r="C260" s="77"/>
      <c r="D260" s="77"/>
      <c r="E260" s="117"/>
      <c r="F260" s="14" t="s">
        <v>67</v>
      </c>
      <c r="G260" s="50">
        <f>H260+I260+M260</f>
        <v>0</v>
      </c>
      <c r="H260" s="51">
        <v>0</v>
      </c>
      <c r="I260" s="51">
        <v>0</v>
      </c>
      <c r="J260" s="51">
        <v>0</v>
      </c>
      <c r="K260" s="51">
        <v>0</v>
      </c>
      <c r="L260" s="51">
        <v>0</v>
      </c>
      <c r="M260" s="51">
        <v>0</v>
      </c>
      <c r="N260" s="150"/>
      <c r="O260" s="139"/>
      <c r="P260" s="220"/>
      <c r="Q260" s="111"/>
      <c r="R260" s="111"/>
      <c r="S260" s="111"/>
      <c r="T260" s="111"/>
      <c r="U260" s="111"/>
      <c r="V260" s="38"/>
      <c r="W260" s="38"/>
    </row>
    <row r="261" spans="1:23" s="24" customFormat="1" ht="38.25" customHeight="1" x14ac:dyDescent="0.25">
      <c r="A261" s="85"/>
      <c r="B261" s="118"/>
      <c r="C261" s="78"/>
      <c r="D261" s="78"/>
      <c r="E261" s="118"/>
      <c r="F261" s="14" t="s">
        <v>68</v>
      </c>
      <c r="G261" s="50">
        <f>H261+I261+M261</f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151"/>
      <c r="O261" s="129"/>
      <c r="P261" s="221"/>
      <c r="Q261" s="112"/>
      <c r="R261" s="112"/>
      <c r="S261" s="112"/>
      <c r="T261" s="112"/>
      <c r="U261" s="112"/>
      <c r="V261" s="38"/>
      <c r="W261" s="38"/>
    </row>
    <row r="262" spans="1:23" ht="36.75" customHeight="1" x14ac:dyDescent="0.25">
      <c r="A262" s="241" t="s">
        <v>41</v>
      </c>
      <c r="B262" s="242"/>
      <c r="C262" s="242"/>
      <c r="D262" s="242"/>
      <c r="E262" s="242"/>
      <c r="F262" s="242"/>
      <c r="G262" s="242"/>
      <c r="H262" s="242"/>
      <c r="I262" s="242"/>
      <c r="J262" s="242"/>
      <c r="K262" s="242"/>
      <c r="L262" s="242"/>
      <c r="M262" s="242"/>
      <c r="N262" s="242"/>
      <c r="O262" s="242"/>
      <c r="P262" s="243"/>
      <c r="Q262" s="12"/>
      <c r="R262" s="12"/>
      <c r="S262" s="12"/>
      <c r="T262" s="12"/>
      <c r="U262" s="12"/>
    </row>
    <row r="263" spans="1:23" s="38" customFormat="1" ht="26.25" customHeight="1" x14ac:dyDescent="0.25">
      <c r="A263" s="133" t="s">
        <v>17</v>
      </c>
      <c r="B263" s="125" t="s">
        <v>42</v>
      </c>
      <c r="C263" s="154" t="s">
        <v>87</v>
      </c>
      <c r="D263" s="154" t="s">
        <v>122</v>
      </c>
      <c r="E263" s="125" t="s">
        <v>21</v>
      </c>
      <c r="F263" s="15" t="s">
        <v>8</v>
      </c>
      <c r="G263" s="16">
        <f>H263+I263+M263+J263+K263+L263</f>
        <v>130683888.31999999</v>
      </c>
      <c r="H263" s="49">
        <f>H268+H278+H273</f>
        <v>30388268.289999999</v>
      </c>
      <c r="I263" s="49">
        <f t="shared" ref="I263:M263" si="165">I268+I278+I273</f>
        <v>34734454.329999998</v>
      </c>
      <c r="J263" s="49">
        <f t="shared" si="165"/>
        <v>17824836.609999999</v>
      </c>
      <c r="K263" s="49">
        <f t="shared" si="165"/>
        <v>17824836.609999999</v>
      </c>
      <c r="L263" s="49">
        <f t="shared" si="165"/>
        <v>14955746.239999998</v>
      </c>
      <c r="M263" s="49">
        <f t="shared" si="165"/>
        <v>14955746.239999998</v>
      </c>
      <c r="N263" s="157" t="s">
        <v>14</v>
      </c>
      <c r="O263" s="125" t="s">
        <v>14</v>
      </c>
      <c r="P263" s="125" t="s">
        <v>14</v>
      </c>
      <c r="Q263" s="116" t="s">
        <v>14</v>
      </c>
      <c r="R263" s="116" t="s">
        <v>14</v>
      </c>
      <c r="S263" s="116" t="s">
        <v>14</v>
      </c>
      <c r="T263" s="116" t="s">
        <v>14</v>
      </c>
      <c r="U263" s="116" t="s">
        <v>14</v>
      </c>
    </row>
    <row r="264" spans="1:23" s="38" customFormat="1" ht="113.25" customHeight="1" x14ac:dyDescent="0.25">
      <c r="A264" s="134"/>
      <c r="B264" s="126"/>
      <c r="C264" s="155"/>
      <c r="D264" s="155"/>
      <c r="E264" s="126"/>
      <c r="F264" s="15" t="s">
        <v>81</v>
      </c>
      <c r="G264" s="16">
        <f>H264+I264+M264+J264+K264+L264</f>
        <v>101676364.71999998</v>
      </c>
      <c r="H264" s="49">
        <f t="shared" ref="H264:M264" si="166">H269+H279+H274</f>
        <v>18204695.289999999</v>
      </c>
      <c r="I264" s="49">
        <f t="shared" si="166"/>
        <v>17910503.73</v>
      </c>
      <c r="J264" s="49">
        <f t="shared" si="166"/>
        <v>17824836.609999999</v>
      </c>
      <c r="K264" s="49">
        <f t="shared" si="166"/>
        <v>17824836.609999999</v>
      </c>
      <c r="L264" s="49">
        <f t="shared" si="166"/>
        <v>14955746.239999998</v>
      </c>
      <c r="M264" s="49">
        <f t="shared" si="166"/>
        <v>14955746.239999998</v>
      </c>
      <c r="N264" s="158"/>
      <c r="O264" s="126"/>
      <c r="P264" s="126"/>
      <c r="Q264" s="117"/>
      <c r="R264" s="117"/>
      <c r="S264" s="117"/>
      <c r="T264" s="117"/>
      <c r="U264" s="117"/>
    </row>
    <row r="265" spans="1:23" s="38" customFormat="1" ht="62.25" customHeight="1" x14ac:dyDescent="0.25">
      <c r="A265" s="134"/>
      <c r="B265" s="126"/>
      <c r="C265" s="155"/>
      <c r="D265" s="155"/>
      <c r="E265" s="126"/>
      <c r="F265" s="15" t="s">
        <v>66</v>
      </c>
      <c r="G265" s="16">
        <f>H265+I265+M265+J265+K265+L265</f>
        <v>29007523.600000001</v>
      </c>
      <c r="H265" s="49">
        <f t="shared" ref="H265:M265" si="167">H270+H280+H275</f>
        <v>12183573</v>
      </c>
      <c r="I265" s="49">
        <f t="shared" si="167"/>
        <v>16823950.600000001</v>
      </c>
      <c r="J265" s="49">
        <f t="shared" si="167"/>
        <v>0</v>
      </c>
      <c r="K265" s="49">
        <f t="shared" si="167"/>
        <v>0</v>
      </c>
      <c r="L265" s="49">
        <f t="shared" si="167"/>
        <v>0</v>
      </c>
      <c r="M265" s="49">
        <f t="shared" si="167"/>
        <v>0</v>
      </c>
      <c r="N265" s="158"/>
      <c r="O265" s="126"/>
      <c r="P265" s="126"/>
      <c r="Q265" s="117"/>
      <c r="R265" s="117"/>
      <c r="S265" s="117"/>
      <c r="T265" s="117"/>
      <c r="U265" s="117"/>
    </row>
    <row r="266" spans="1:23" s="38" customFormat="1" ht="66.75" customHeight="1" x14ac:dyDescent="0.25">
      <c r="A266" s="134"/>
      <c r="B266" s="126"/>
      <c r="C266" s="155"/>
      <c r="D266" s="155"/>
      <c r="E266" s="126"/>
      <c r="F266" s="15" t="s">
        <v>67</v>
      </c>
      <c r="G266" s="53">
        <v>0</v>
      </c>
      <c r="H266" s="49">
        <f t="shared" ref="H266:M266" si="168">H271+H281+H276</f>
        <v>0</v>
      </c>
      <c r="I266" s="49">
        <f t="shared" si="168"/>
        <v>0</v>
      </c>
      <c r="J266" s="49">
        <f t="shared" si="168"/>
        <v>0</v>
      </c>
      <c r="K266" s="49">
        <f t="shared" si="168"/>
        <v>0</v>
      </c>
      <c r="L266" s="49">
        <f t="shared" si="168"/>
        <v>0</v>
      </c>
      <c r="M266" s="49">
        <f t="shared" si="168"/>
        <v>0</v>
      </c>
      <c r="N266" s="158"/>
      <c r="O266" s="126"/>
      <c r="P266" s="126"/>
      <c r="Q266" s="117"/>
      <c r="R266" s="117"/>
      <c r="S266" s="117"/>
      <c r="T266" s="117"/>
      <c r="U266" s="117"/>
    </row>
    <row r="267" spans="1:23" s="38" customFormat="1" ht="39" customHeight="1" x14ac:dyDescent="0.25">
      <c r="A267" s="135"/>
      <c r="B267" s="127"/>
      <c r="C267" s="156"/>
      <c r="D267" s="156"/>
      <c r="E267" s="127"/>
      <c r="F267" s="15" t="s">
        <v>68</v>
      </c>
      <c r="G267" s="53">
        <v>0</v>
      </c>
      <c r="H267" s="49">
        <f t="shared" ref="H267:M267" si="169">H272+H282+H277</f>
        <v>0</v>
      </c>
      <c r="I267" s="49">
        <f t="shared" si="169"/>
        <v>0</v>
      </c>
      <c r="J267" s="49">
        <f t="shared" si="169"/>
        <v>0</v>
      </c>
      <c r="K267" s="49">
        <f t="shared" si="169"/>
        <v>0</v>
      </c>
      <c r="L267" s="49">
        <f t="shared" si="169"/>
        <v>0</v>
      </c>
      <c r="M267" s="49">
        <f t="shared" si="169"/>
        <v>0</v>
      </c>
      <c r="N267" s="159"/>
      <c r="O267" s="127"/>
      <c r="P267" s="127"/>
      <c r="Q267" s="118"/>
      <c r="R267" s="118"/>
      <c r="S267" s="118"/>
      <c r="T267" s="118"/>
      <c r="U267" s="118"/>
    </row>
    <row r="268" spans="1:23" s="24" customFormat="1" ht="18.75" customHeight="1" x14ac:dyDescent="0.25">
      <c r="A268" s="113" t="s">
        <v>10</v>
      </c>
      <c r="B268" s="116" t="s">
        <v>133</v>
      </c>
      <c r="C268" s="119" t="s">
        <v>87</v>
      </c>
      <c r="D268" s="119" t="s">
        <v>122</v>
      </c>
      <c r="E268" s="116" t="s">
        <v>21</v>
      </c>
      <c r="F268" s="14" t="s">
        <v>8</v>
      </c>
      <c r="G268" s="13">
        <f>G269+G270+G271+G272</f>
        <v>11620436.789999999</v>
      </c>
      <c r="H268" s="13">
        <f>H269+H270+H271+H272</f>
        <v>1982992.29</v>
      </c>
      <c r="I268" s="13">
        <f t="shared" ref="I268" si="170">I269+I270+I271+I272</f>
        <v>1980737.86</v>
      </c>
      <c r="J268" s="13">
        <f t="shared" ref="J268:L268" si="171">J269+J270+J271+J272</f>
        <v>1780636.03</v>
      </c>
      <c r="K268" s="13">
        <f t="shared" si="171"/>
        <v>1780636.03</v>
      </c>
      <c r="L268" s="13">
        <f t="shared" si="171"/>
        <v>2047717.29</v>
      </c>
      <c r="M268" s="13">
        <f t="shared" ref="M268" si="172">M269+M270+M271+M272</f>
        <v>2047717.29</v>
      </c>
      <c r="N268" s="149" t="s">
        <v>52</v>
      </c>
      <c r="O268" s="128" t="s">
        <v>48</v>
      </c>
      <c r="P268" s="146" t="s">
        <v>144</v>
      </c>
      <c r="Q268" s="146" t="s">
        <v>144</v>
      </c>
      <c r="R268" s="146" t="s">
        <v>144</v>
      </c>
      <c r="S268" s="146" t="s">
        <v>144</v>
      </c>
      <c r="T268" s="146" t="s">
        <v>144</v>
      </c>
      <c r="U268" s="146" t="s">
        <v>144</v>
      </c>
      <c r="V268" s="38"/>
      <c r="W268" s="38"/>
    </row>
    <row r="269" spans="1:23" s="24" customFormat="1" ht="109.5" customHeight="1" x14ac:dyDescent="0.25">
      <c r="A269" s="114"/>
      <c r="B269" s="117"/>
      <c r="C269" s="120"/>
      <c r="D269" s="120"/>
      <c r="E269" s="117"/>
      <c r="F269" s="14" t="s">
        <v>81</v>
      </c>
      <c r="G269" s="13">
        <f>H269+I269+M269+J269+K269+L269</f>
        <v>11620436.789999999</v>
      </c>
      <c r="H269" s="13">
        <v>1982992.29</v>
      </c>
      <c r="I269" s="13">
        <v>1980737.86</v>
      </c>
      <c r="J269" s="13">
        <v>1780636.03</v>
      </c>
      <c r="K269" s="13">
        <v>1780636.03</v>
      </c>
      <c r="L269" s="13">
        <v>2047717.29</v>
      </c>
      <c r="M269" s="13">
        <v>2047717.29</v>
      </c>
      <c r="N269" s="150"/>
      <c r="O269" s="139"/>
      <c r="P269" s="147"/>
      <c r="Q269" s="147"/>
      <c r="R269" s="147"/>
      <c r="S269" s="147"/>
      <c r="T269" s="147"/>
      <c r="U269" s="147"/>
      <c r="V269" s="38"/>
      <c r="W269" s="38"/>
    </row>
    <row r="270" spans="1:23" s="24" customFormat="1" ht="67.5" customHeight="1" x14ac:dyDescent="0.25">
      <c r="A270" s="114"/>
      <c r="B270" s="117"/>
      <c r="C270" s="120"/>
      <c r="D270" s="120"/>
      <c r="E270" s="117"/>
      <c r="F270" s="14" t="s">
        <v>66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150"/>
      <c r="O270" s="139"/>
      <c r="P270" s="147"/>
      <c r="Q270" s="147"/>
      <c r="R270" s="147"/>
      <c r="S270" s="147"/>
      <c r="T270" s="147"/>
      <c r="U270" s="147"/>
      <c r="V270" s="38"/>
      <c r="W270" s="38"/>
    </row>
    <row r="271" spans="1:23" s="24" customFormat="1" ht="61.5" customHeight="1" x14ac:dyDescent="0.25">
      <c r="A271" s="114"/>
      <c r="B271" s="117"/>
      <c r="C271" s="120"/>
      <c r="D271" s="120"/>
      <c r="E271" s="117"/>
      <c r="F271" s="14" t="s">
        <v>67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150"/>
      <c r="O271" s="139"/>
      <c r="P271" s="147"/>
      <c r="Q271" s="147"/>
      <c r="R271" s="147"/>
      <c r="S271" s="147"/>
      <c r="T271" s="147"/>
      <c r="U271" s="147"/>
      <c r="V271" s="38"/>
      <c r="W271" s="38"/>
    </row>
    <row r="272" spans="1:23" s="24" customFormat="1" ht="40.5" customHeight="1" x14ac:dyDescent="0.25">
      <c r="A272" s="115"/>
      <c r="B272" s="118"/>
      <c r="C272" s="121"/>
      <c r="D272" s="121"/>
      <c r="E272" s="118"/>
      <c r="F272" s="14" t="s">
        <v>68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151"/>
      <c r="O272" s="129"/>
      <c r="P272" s="148"/>
      <c r="Q272" s="148"/>
      <c r="R272" s="148"/>
      <c r="S272" s="148"/>
      <c r="T272" s="148"/>
      <c r="U272" s="148"/>
      <c r="V272" s="38"/>
      <c r="W272" s="38"/>
    </row>
    <row r="273" spans="1:23" s="24" customFormat="1" ht="19.5" customHeight="1" x14ac:dyDescent="0.25">
      <c r="A273" s="113" t="s">
        <v>18</v>
      </c>
      <c r="B273" s="116" t="s">
        <v>100</v>
      </c>
      <c r="C273" s="119" t="s">
        <v>87</v>
      </c>
      <c r="D273" s="119" t="s">
        <v>122</v>
      </c>
      <c r="E273" s="116" t="s">
        <v>21</v>
      </c>
      <c r="F273" s="14" t="s">
        <v>8</v>
      </c>
      <c r="G273" s="50">
        <f>G274+G275+G276+G277</f>
        <v>117296103.92999999</v>
      </c>
      <c r="H273" s="50">
        <f>H274+H275+H276+H277</f>
        <v>28405276</v>
      </c>
      <c r="I273" s="50">
        <f t="shared" ref="I273:M273" si="173">I274+I275+I276+I277</f>
        <v>30986368.869999997</v>
      </c>
      <c r="J273" s="50">
        <f t="shared" si="173"/>
        <v>16044200.58</v>
      </c>
      <c r="K273" s="50">
        <f t="shared" si="173"/>
        <v>16044200.58</v>
      </c>
      <c r="L273" s="50">
        <f t="shared" si="173"/>
        <v>12908028.949999999</v>
      </c>
      <c r="M273" s="50">
        <f t="shared" si="173"/>
        <v>12908028.949999999</v>
      </c>
      <c r="N273" s="149" t="s">
        <v>53</v>
      </c>
      <c r="O273" s="128" t="s">
        <v>48</v>
      </c>
      <c r="P273" s="116" t="s">
        <v>54</v>
      </c>
      <c r="Q273" s="116" t="s">
        <v>54</v>
      </c>
      <c r="R273" s="116" t="s">
        <v>54</v>
      </c>
      <c r="S273" s="116" t="s">
        <v>54</v>
      </c>
      <c r="T273" s="116" t="s">
        <v>54</v>
      </c>
      <c r="U273" s="116" t="s">
        <v>54</v>
      </c>
      <c r="V273" s="38"/>
      <c r="W273" s="38"/>
    </row>
    <row r="274" spans="1:23" s="24" customFormat="1" ht="86.25" customHeight="1" x14ac:dyDescent="0.25">
      <c r="A274" s="114"/>
      <c r="B274" s="117"/>
      <c r="C274" s="120"/>
      <c r="D274" s="120"/>
      <c r="E274" s="117"/>
      <c r="F274" s="14" t="s">
        <v>81</v>
      </c>
      <c r="G274" s="63">
        <f>H274+I274+M274+J274+K274+L274</f>
        <v>90055927.929999992</v>
      </c>
      <c r="H274" s="13">
        <v>16221703</v>
      </c>
      <c r="I274" s="13">
        <v>15929765.869999999</v>
      </c>
      <c r="J274" s="13">
        <v>16044200.58</v>
      </c>
      <c r="K274" s="13">
        <v>16044200.58</v>
      </c>
      <c r="L274" s="13">
        <v>12908028.949999999</v>
      </c>
      <c r="M274" s="13">
        <v>12908028.949999999</v>
      </c>
      <c r="N274" s="151"/>
      <c r="O274" s="129"/>
      <c r="P274" s="118"/>
      <c r="Q274" s="118"/>
      <c r="R274" s="118"/>
      <c r="S274" s="118"/>
      <c r="T274" s="118"/>
      <c r="U274" s="118"/>
      <c r="V274" s="38"/>
      <c r="W274" s="38"/>
    </row>
    <row r="275" spans="1:23" s="24" customFormat="1" ht="53.25" customHeight="1" x14ac:dyDescent="0.25">
      <c r="A275" s="114"/>
      <c r="B275" s="117"/>
      <c r="C275" s="120"/>
      <c r="D275" s="120"/>
      <c r="E275" s="117"/>
      <c r="F275" s="14" t="s">
        <v>66</v>
      </c>
      <c r="G275" s="63">
        <f>H275+I275+M275</f>
        <v>27240176</v>
      </c>
      <c r="H275" s="13">
        <v>12183573</v>
      </c>
      <c r="I275" s="51">
        <v>15056603</v>
      </c>
      <c r="J275" s="51">
        <v>0</v>
      </c>
      <c r="K275" s="51">
        <v>0</v>
      </c>
      <c r="L275" s="51">
        <v>0</v>
      </c>
      <c r="M275" s="51">
        <v>0</v>
      </c>
      <c r="N275" s="238" t="s">
        <v>149</v>
      </c>
      <c r="O275" s="5" t="s">
        <v>48</v>
      </c>
      <c r="P275" s="5">
        <v>100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38"/>
      <c r="W275" s="38"/>
    </row>
    <row r="276" spans="1:23" s="24" customFormat="1" ht="54" customHeight="1" x14ac:dyDescent="0.25">
      <c r="A276" s="114"/>
      <c r="B276" s="117"/>
      <c r="C276" s="120"/>
      <c r="D276" s="120"/>
      <c r="E276" s="117"/>
      <c r="F276" s="14" t="s">
        <v>67</v>
      </c>
      <c r="G276" s="51">
        <v>0</v>
      </c>
      <c r="H276" s="51">
        <v>0</v>
      </c>
      <c r="I276" s="51">
        <v>0</v>
      </c>
      <c r="J276" s="51">
        <v>0</v>
      </c>
      <c r="K276" s="51">
        <v>0</v>
      </c>
      <c r="L276" s="51">
        <v>0</v>
      </c>
      <c r="M276" s="51">
        <v>0</v>
      </c>
      <c r="N276" s="239"/>
      <c r="O276" s="5"/>
      <c r="P276" s="5"/>
      <c r="Q276" s="5"/>
      <c r="R276" s="5"/>
      <c r="S276" s="5"/>
      <c r="T276" s="5"/>
      <c r="U276" s="5"/>
      <c r="V276" s="38"/>
      <c r="W276" s="38"/>
    </row>
    <row r="277" spans="1:23" s="24" customFormat="1" ht="38.25" customHeight="1" x14ac:dyDescent="0.25">
      <c r="A277" s="115"/>
      <c r="B277" s="118"/>
      <c r="C277" s="121"/>
      <c r="D277" s="121"/>
      <c r="E277" s="118"/>
      <c r="F277" s="14" t="s">
        <v>68</v>
      </c>
      <c r="G277" s="51">
        <v>0</v>
      </c>
      <c r="H277" s="51">
        <v>0</v>
      </c>
      <c r="I277" s="51">
        <v>0</v>
      </c>
      <c r="J277" s="51">
        <v>0</v>
      </c>
      <c r="K277" s="51">
        <v>0</v>
      </c>
      <c r="L277" s="51">
        <v>0</v>
      </c>
      <c r="M277" s="51">
        <v>0</v>
      </c>
      <c r="N277" s="240"/>
      <c r="O277" s="6"/>
      <c r="P277" s="6"/>
      <c r="Q277" s="6"/>
      <c r="R277" s="6"/>
      <c r="S277" s="6"/>
      <c r="T277" s="6"/>
      <c r="U277" s="6"/>
      <c r="V277" s="38"/>
      <c r="W277" s="38"/>
    </row>
    <row r="278" spans="1:23" s="24" customFormat="1" ht="24.75" customHeight="1" x14ac:dyDescent="0.25">
      <c r="A278" s="113" t="s">
        <v>173</v>
      </c>
      <c r="B278" s="116" t="s">
        <v>174</v>
      </c>
      <c r="C278" s="119" t="s">
        <v>158</v>
      </c>
      <c r="D278" s="119" t="s">
        <v>122</v>
      </c>
      <c r="E278" s="116" t="s">
        <v>21</v>
      </c>
      <c r="F278" s="14" t="s">
        <v>8</v>
      </c>
      <c r="G278" s="13">
        <f>G279+G280+G281+G282</f>
        <v>1767347.6</v>
      </c>
      <c r="H278" s="50">
        <f>H279+H280+H281+H282</f>
        <v>0</v>
      </c>
      <c r="I278" s="50">
        <f t="shared" ref="I278" si="174">I279+I280+I281+I282</f>
        <v>1767347.6</v>
      </c>
      <c r="J278" s="50">
        <f t="shared" ref="J278:L278" si="175">J279+J280+J281+J282</f>
        <v>0</v>
      </c>
      <c r="K278" s="50">
        <f t="shared" si="175"/>
        <v>0</v>
      </c>
      <c r="L278" s="50">
        <f t="shared" si="175"/>
        <v>0</v>
      </c>
      <c r="M278" s="50">
        <f t="shared" ref="M278" si="176">M279+M280+M281+M282</f>
        <v>0</v>
      </c>
      <c r="N278" s="149" t="s">
        <v>175</v>
      </c>
      <c r="O278" s="128" t="s">
        <v>102</v>
      </c>
      <c r="P278" s="116" t="s">
        <v>143</v>
      </c>
      <c r="Q278" s="237">
        <v>28</v>
      </c>
      <c r="R278" s="128">
        <v>0</v>
      </c>
      <c r="S278" s="128">
        <v>0</v>
      </c>
      <c r="T278" s="128">
        <v>0</v>
      </c>
      <c r="U278" s="128">
        <v>0</v>
      </c>
      <c r="V278" s="38"/>
      <c r="W278" s="38"/>
    </row>
    <row r="279" spans="1:23" s="24" customFormat="1" ht="112.5" customHeight="1" x14ac:dyDescent="0.25">
      <c r="A279" s="114"/>
      <c r="B279" s="117"/>
      <c r="C279" s="120"/>
      <c r="D279" s="120"/>
      <c r="E279" s="117"/>
      <c r="F279" s="14" t="s">
        <v>81</v>
      </c>
      <c r="G279" s="63">
        <f>H279+I279+M279+J279+K279+L279</f>
        <v>0</v>
      </c>
      <c r="H279" s="63">
        <v>0</v>
      </c>
      <c r="I279" s="63">
        <v>0</v>
      </c>
      <c r="J279" s="63">
        <v>0</v>
      </c>
      <c r="K279" s="63">
        <v>0</v>
      </c>
      <c r="L279" s="63">
        <v>0</v>
      </c>
      <c r="M279" s="63">
        <v>0</v>
      </c>
      <c r="N279" s="151"/>
      <c r="O279" s="129"/>
      <c r="P279" s="118"/>
      <c r="Q279" s="237"/>
      <c r="R279" s="129"/>
      <c r="S279" s="129"/>
      <c r="T279" s="129"/>
      <c r="U279" s="129"/>
      <c r="V279" s="38"/>
      <c r="W279" s="38"/>
    </row>
    <row r="280" spans="1:23" s="24" customFormat="1" ht="53.25" customHeight="1" x14ac:dyDescent="0.25">
      <c r="A280" s="114"/>
      <c r="B280" s="117"/>
      <c r="C280" s="120"/>
      <c r="D280" s="120"/>
      <c r="E280" s="117"/>
      <c r="F280" s="14" t="s">
        <v>66</v>
      </c>
      <c r="G280" s="63">
        <f>H280+I280+M280</f>
        <v>1767347.6</v>
      </c>
      <c r="H280" s="63">
        <v>0</v>
      </c>
      <c r="I280" s="64">
        <v>1767347.6</v>
      </c>
      <c r="J280" s="64">
        <v>0</v>
      </c>
      <c r="K280" s="64">
        <v>0</v>
      </c>
      <c r="L280" s="64">
        <v>0</v>
      </c>
      <c r="M280" s="64">
        <v>0</v>
      </c>
      <c r="N280" s="238" t="s">
        <v>176</v>
      </c>
      <c r="O280" s="74" t="s">
        <v>48</v>
      </c>
      <c r="P280" s="116" t="s">
        <v>143</v>
      </c>
      <c r="Q280" s="254">
        <v>4.8</v>
      </c>
      <c r="R280" s="128">
        <v>0</v>
      </c>
      <c r="S280" s="128">
        <v>0</v>
      </c>
      <c r="T280" s="128">
        <v>0</v>
      </c>
      <c r="U280" s="128">
        <v>0</v>
      </c>
      <c r="V280" s="38"/>
      <c r="W280" s="38"/>
    </row>
    <row r="281" spans="1:23" s="24" customFormat="1" ht="54" customHeight="1" x14ac:dyDescent="0.25">
      <c r="A281" s="114"/>
      <c r="B281" s="117"/>
      <c r="C281" s="120"/>
      <c r="D281" s="120"/>
      <c r="E281" s="117"/>
      <c r="F281" s="14" t="s">
        <v>67</v>
      </c>
      <c r="G281" s="64">
        <v>0</v>
      </c>
      <c r="H281" s="64">
        <v>0</v>
      </c>
      <c r="I281" s="64">
        <v>0</v>
      </c>
      <c r="J281" s="64">
        <v>0</v>
      </c>
      <c r="K281" s="64">
        <v>0</v>
      </c>
      <c r="L281" s="64">
        <v>0</v>
      </c>
      <c r="M281" s="64">
        <v>0</v>
      </c>
      <c r="N281" s="239"/>
      <c r="O281" s="5"/>
      <c r="P281" s="117"/>
      <c r="Q281" s="255"/>
      <c r="R281" s="139"/>
      <c r="S281" s="139"/>
      <c r="T281" s="139"/>
      <c r="U281" s="139"/>
      <c r="V281" s="38"/>
      <c r="W281" s="38"/>
    </row>
    <row r="282" spans="1:23" s="24" customFormat="1" ht="39" customHeight="1" x14ac:dyDescent="0.25">
      <c r="A282" s="115"/>
      <c r="B282" s="118"/>
      <c r="C282" s="121"/>
      <c r="D282" s="121"/>
      <c r="E282" s="118"/>
      <c r="F282" s="14" t="s">
        <v>68</v>
      </c>
      <c r="G282" s="51">
        <v>0</v>
      </c>
      <c r="H282" s="51">
        <v>0</v>
      </c>
      <c r="I282" s="51">
        <v>0</v>
      </c>
      <c r="J282" s="51">
        <v>0</v>
      </c>
      <c r="K282" s="51">
        <v>0</v>
      </c>
      <c r="L282" s="51">
        <v>0</v>
      </c>
      <c r="M282" s="51">
        <v>0</v>
      </c>
      <c r="N282" s="240"/>
      <c r="O282" s="6"/>
      <c r="P282" s="118"/>
      <c r="Q282" s="256"/>
      <c r="R282" s="129"/>
      <c r="S282" s="129"/>
      <c r="T282" s="129"/>
      <c r="U282" s="129"/>
      <c r="V282" s="38"/>
      <c r="W282" s="38"/>
    </row>
    <row r="283" spans="1:23" s="38" customFormat="1" x14ac:dyDescent="0.25">
      <c r="A283" s="228" t="s">
        <v>43</v>
      </c>
      <c r="B283" s="229"/>
      <c r="C283" s="229"/>
      <c r="D283" s="229"/>
      <c r="E283" s="230"/>
      <c r="F283" s="15" t="s">
        <v>8</v>
      </c>
      <c r="G283" s="16">
        <f>G284+G285+G286+G287</f>
        <v>158904591.64999998</v>
      </c>
      <c r="H283" s="16">
        <f>H102+H163+H263+H188+H236</f>
        <v>46418985.699999996</v>
      </c>
      <c r="I283" s="16">
        <f>I102+I163+I263+I188</f>
        <v>43045878.07</v>
      </c>
      <c r="J283" s="16">
        <f>J102+J163+J263+J188+J236</f>
        <v>20874441.519999996</v>
      </c>
      <c r="K283" s="16">
        <f>K102+K163+K263+K188</f>
        <v>17953400.699999999</v>
      </c>
      <c r="L283" s="16">
        <f>L102+L163+L263+L188</f>
        <v>15305942.829999998</v>
      </c>
      <c r="M283" s="16">
        <f>M102+M163+M263+M188</f>
        <v>15305942.829999998</v>
      </c>
      <c r="N283" s="91" t="s">
        <v>103</v>
      </c>
      <c r="O283" s="87" t="s">
        <v>103</v>
      </c>
      <c r="P283" s="87" t="s">
        <v>103</v>
      </c>
      <c r="Q283" s="98" t="s">
        <v>103</v>
      </c>
      <c r="R283" s="98" t="s">
        <v>103</v>
      </c>
      <c r="S283" s="98" t="s">
        <v>103</v>
      </c>
      <c r="T283" s="98" t="s">
        <v>103</v>
      </c>
      <c r="U283" s="98" t="s">
        <v>103</v>
      </c>
    </row>
    <row r="284" spans="1:23" s="38" customFormat="1" ht="112.5" customHeight="1" x14ac:dyDescent="0.25">
      <c r="A284" s="231"/>
      <c r="B284" s="232"/>
      <c r="C284" s="232"/>
      <c r="D284" s="232"/>
      <c r="E284" s="233"/>
      <c r="F284" s="15" t="s">
        <v>81</v>
      </c>
      <c r="G284" s="16">
        <f>H284+I284+M284+J284+K284+L284</f>
        <v>110359092.07999998</v>
      </c>
      <c r="H284" s="16">
        <f>H103+H164+H264+H189+H237</f>
        <v>20730770.729999997</v>
      </c>
      <c r="I284" s="16">
        <f>I103+I164+I264+I189+I237</f>
        <v>20188593.469999999</v>
      </c>
      <c r="J284" s="16">
        <f>J103+J164+J264+J189+J237</f>
        <v>20874441.519999996</v>
      </c>
      <c r="K284" s="16">
        <f>K103+K164+K264+K189+K237</f>
        <v>17953400.699999999</v>
      </c>
      <c r="L284" s="16">
        <f>L103+L164+L264+L189+L237</f>
        <v>15305942.829999998</v>
      </c>
      <c r="M284" s="16">
        <f>M103+M164+M264+M189+M237</f>
        <v>15305942.829999998</v>
      </c>
      <c r="N284" s="92"/>
      <c r="O284" s="88"/>
      <c r="P284" s="88"/>
      <c r="Q284" s="99"/>
      <c r="R284" s="99"/>
      <c r="S284" s="99"/>
      <c r="T284" s="99"/>
      <c r="U284" s="99"/>
    </row>
    <row r="285" spans="1:23" s="38" customFormat="1" ht="66.75" customHeight="1" x14ac:dyDescent="0.25">
      <c r="A285" s="231"/>
      <c r="B285" s="232"/>
      <c r="C285" s="232"/>
      <c r="D285" s="232"/>
      <c r="E285" s="233"/>
      <c r="F285" s="15" t="s">
        <v>66</v>
      </c>
      <c r="G285" s="16">
        <f>H285+I285+M285</f>
        <v>48545499.57</v>
      </c>
      <c r="H285" s="16">
        <f>H104+H165+H265+H190+H238</f>
        <v>25688214.969999999</v>
      </c>
      <c r="I285" s="16">
        <f>I104+I165+I265+I190+I238</f>
        <v>22857284.600000001</v>
      </c>
      <c r="J285" s="53">
        <v>0</v>
      </c>
      <c r="K285" s="53">
        <v>0</v>
      </c>
      <c r="L285" s="53">
        <v>0</v>
      </c>
      <c r="M285" s="53">
        <v>0</v>
      </c>
      <c r="N285" s="92"/>
      <c r="O285" s="88"/>
      <c r="P285" s="88"/>
      <c r="Q285" s="99"/>
      <c r="R285" s="99"/>
      <c r="S285" s="99"/>
      <c r="T285" s="99"/>
      <c r="U285" s="99"/>
    </row>
    <row r="286" spans="1:23" s="38" customFormat="1" ht="63" customHeight="1" x14ac:dyDescent="0.25">
      <c r="A286" s="231"/>
      <c r="B286" s="232"/>
      <c r="C286" s="232"/>
      <c r="D286" s="232"/>
      <c r="E286" s="233"/>
      <c r="F286" s="15" t="s">
        <v>67</v>
      </c>
      <c r="G286" s="53">
        <v>0</v>
      </c>
      <c r="H286" s="53">
        <v>0</v>
      </c>
      <c r="I286" s="53">
        <v>0</v>
      </c>
      <c r="J286" s="53">
        <v>0</v>
      </c>
      <c r="K286" s="53">
        <v>0</v>
      </c>
      <c r="L286" s="53">
        <v>0</v>
      </c>
      <c r="M286" s="53">
        <v>0</v>
      </c>
      <c r="N286" s="92"/>
      <c r="O286" s="88"/>
      <c r="P286" s="88"/>
      <c r="Q286" s="99"/>
      <c r="R286" s="99"/>
      <c r="S286" s="99"/>
      <c r="T286" s="99"/>
      <c r="U286" s="99"/>
    </row>
    <row r="287" spans="1:23" s="38" customFormat="1" ht="38.25" customHeight="1" x14ac:dyDescent="0.25">
      <c r="A287" s="234"/>
      <c r="B287" s="235"/>
      <c r="C287" s="235"/>
      <c r="D287" s="235"/>
      <c r="E287" s="236"/>
      <c r="F287" s="15" t="s">
        <v>68</v>
      </c>
      <c r="G287" s="53">
        <v>0</v>
      </c>
      <c r="H287" s="53">
        <v>0</v>
      </c>
      <c r="I287" s="53">
        <v>0</v>
      </c>
      <c r="J287" s="53">
        <v>0</v>
      </c>
      <c r="K287" s="53">
        <v>0</v>
      </c>
      <c r="L287" s="53">
        <v>0</v>
      </c>
      <c r="M287" s="53">
        <v>0</v>
      </c>
      <c r="N287" s="93"/>
      <c r="O287" s="89"/>
      <c r="P287" s="89"/>
      <c r="Q287" s="100"/>
      <c r="R287" s="100"/>
      <c r="S287" s="100"/>
      <c r="T287" s="100"/>
      <c r="U287" s="100"/>
    </row>
    <row r="288" spans="1:23" s="38" customFormat="1" ht="18.75" customHeight="1" x14ac:dyDescent="0.25">
      <c r="A288" s="244" t="s">
        <v>91</v>
      </c>
      <c r="B288" s="245"/>
      <c r="C288" s="245"/>
      <c r="D288" s="245"/>
      <c r="E288" s="246"/>
      <c r="F288" s="15" t="s">
        <v>8</v>
      </c>
      <c r="G288" s="16">
        <f t="shared" ref="G288:M289" si="177">G93+G283</f>
        <v>637260376.80999994</v>
      </c>
      <c r="H288" s="16">
        <f t="shared" si="177"/>
        <v>152823296.94</v>
      </c>
      <c r="I288" s="16">
        <f t="shared" si="177"/>
        <v>157900796.23000002</v>
      </c>
      <c r="J288" s="16">
        <f t="shared" si="177"/>
        <v>95365477.469999999</v>
      </c>
      <c r="K288" s="16">
        <f t="shared" si="177"/>
        <v>87500753.150000006</v>
      </c>
      <c r="L288" s="16">
        <f t="shared" si="177"/>
        <v>71835026.50999999</v>
      </c>
      <c r="M288" s="16">
        <f t="shared" si="177"/>
        <v>71835026.50999999</v>
      </c>
      <c r="N288" s="91" t="s">
        <v>103</v>
      </c>
      <c r="O288" s="87" t="s">
        <v>103</v>
      </c>
      <c r="P288" s="87" t="s">
        <v>103</v>
      </c>
      <c r="Q288" s="98" t="s">
        <v>103</v>
      </c>
      <c r="R288" s="98" t="s">
        <v>103</v>
      </c>
      <c r="S288" s="98" t="s">
        <v>103</v>
      </c>
      <c r="T288" s="98" t="s">
        <v>103</v>
      </c>
      <c r="U288" s="98" t="s">
        <v>103</v>
      </c>
    </row>
    <row r="289" spans="1:21" s="38" customFormat="1" ht="78.75" customHeight="1" x14ac:dyDescent="0.25">
      <c r="A289" s="247"/>
      <c r="B289" s="248"/>
      <c r="C289" s="248"/>
      <c r="D289" s="248"/>
      <c r="E289" s="249"/>
      <c r="F289" s="15" t="s">
        <v>81</v>
      </c>
      <c r="G289" s="16">
        <f t="shared" si="177"/>
        <v>467607340.35999995</v>
      </c>
      <c r="H289" s="16">
        <f t="shared" si="177"/>
        <v>91449823.539999992</v>
      </c>
      <c r="I289" s="16">
        <f t="shared" si="177"/>
        <v>88164105.659999996</v>
      </c>
      <c r="J289" s="16">
        <f t="shared" si="177"/>
        <v>76094041.229999989</v>
      </c>
      <c r="K289" s="16">
        <f t="shared" si="177"/>
        <v>68229316.909999996</v>
      </c>
      <c r="L289" s="16">
        <f t="shared" si="177"/>
        <v>71835026.50999999</v>
      </c>
      <c r="M289" s="16">
        <f t="shared" si="177"/>
        <v>71835026.50999999</v>
      </c>
      <c r="N289" s="92"/>
      <c r="O289" s="88"/>
      <c r="P289" s="88"/>
      <c r="Q289" s="99"/>
      <c r="R289" s="99"/>
      <c r="S289" s="99"/>
      <c r="T289" s="99"/>
      <c r="U289" s="99"/>
    </row>
    <row r="290" spans="1:21" s="38" customFormat="1" ht="67.5" customHeight="1" x14ac:dyDescent="0.25">
      <c r="A290" s="247"/>
      <c r="B290" s="248"/>
      <c r="C290" s="248"/>
      <c r="D290" s="248"/>
      <c r="E290" s="249"/>
      <c r="F290" s="15" t="s">
        <v>66</v>
      </c>
      <c r="G290" s="16">
        <f t="shared" ref="G290:I292" si="178">G95+G285</f>
        <v>89569140.00999999</v>
      </c>
      <c r="H290" s="16">
        <f t="shared" si="178"/>
        <v>43604012.07</v>
      </c>
      <c r="I290" s="16">
        <f t="shared" si="178"/>
        <v>45965127.939999998</v>
      </c>
      <c r="J290" s="53">
        <v>0</v>
      </c>
      <c r="K290" s="53">
        <v>0</v>
      </c>
      <c r="L290" s="53">
        <v>0</v>
      </c>
      <c r="M290" s="53">
        <v>0</v>
      </c>
      <c r="N290" s="92"/>
      <c r="O290" s="88"/>
      <c r="P290" s="88"/>
      <c r="Q290" s="99"/>
      <c r="R290" s="99"/>
      <c r="S290" s="99"/>
      <c r="T290" s="99"/>
      <c r="U290" s="99"/>
    </row>
    <row r="291" spans="1:21" s="38" customFormat="1" ht="68.25" customHeight="1" x14ac:dyDescent="0.25">
      <c r="A291" s="247"/>
      <c r="B291" s="248"/>
      <c r="C291" s="248"/>
      <c r="D291" s="248"/>
      <c r="E291" s="249"/>
      <c r="F291" s="15" t="s">
        <v>67</v>
      </c>
      <c r="G291" s="16">
        <f t="shared" si="178"/>
        <v>48324731.960000001</v>
      </c>
      <c r="H291" s="16">
        <f t="shared" si="178"/>
        <v>10037148</v>
      </c>
      <c r="I291" s="16">
        <f t="shared" si="178"/>
        <v>14784711.48</v>
      </c>
      <c r="J291" s="16">
        <f>J96+J286</f>
        <v>11751436.24</v>
      </c>
      <c r="K291" s="16">
        <f>K96+K286</f>
        <v>11751436.24</v>
      </c>
      <c r="L291" s="49">
        <f>L96+L286</f>
        <v>0</v>
      </c>
      <c r="M291" s="49">
        <f>M96+M286</f>
        <v>0</v>
      </c>
      <c r="N291" s="92"/>
      <c r="O291" s="88"/>
      <c r="P291" s="88"/>
      <c r="Q291" s="99"/>
      <c r="R291" s="99"/>
      <c r="S291" s="99"/>
      <c r="T291" s="99"/>
      <c r="U291" s="99"/>
    </row>
    <row r="292" spans="1:21" s="38" customFormat="1" ht="37.5" customHeight="1" x14ac:dyDescent="0.25">
      <c r="A292" s="250"/>
      <c r="B292" s="251"/>
      <c r="C292" s="251"/>
      <c r="D292" s="251"/>
      <c r="E292" s="252"/>
      <c r="F292" s="15" t="s">
        <v>68</v>
      </c>
      <c r="G292" s="16">
        <f t="shared" si="178"/>
        <v>31759164.479999997</v>
      </c>
      <c r="H292" s="16">
        <f t="shared" si="178"/>
        <v>7732313.3300000001</v>
      </c>
      <c r="I292" s="49">
        <f t="shared" si="178"/>
        <v>8986851.1499999985</v>
      </c>
      <c r="J292" s="49">
        <f>J97+J287</f>
        <v>7520000</v>
      </c>
      <c r="K292" s="49">
        <f>K97+K287</f>
        <v>7520000</v>
      </c>
      <c r="L292" s="53">
        <v>0</v>
      </c>
      <c r="M292" s="53">
        <v>0</v>
      </c>
      <c r="N292" s="93"/>
      <c r="O292" s="89"/>
      <c r="P292" s="89"/>
      <c r="Q292" s="100"/>
      <c r="R292" s="100"/>
      <c r="S292" s="100"/>
      <c r="T292" s="100"/>
      <c r="U292" s="100"/>
    </row>
    <row r="293" spans="1:21" s="38" customFormat="1" ht="41.25" customHeight="1" x14ac:dyDescent="0.25">
      <c r="A293" s="82"/>
      <c r="B293" s="82"/>
      <c r="C293" s="82"/>
      <c r="D293" s="82"/>
      <c r="E293" s="82"/>
      <c r="F293" s="82"/>
      <c r="G293" s="83"/>
      <c r="H293" s="83"/>
      <c r="I293" s="60"/>
      <c r="J293" s="60"/>
      <c r="K293" s="60"/>
      <c r="L293" s="61"/>
      <c r="M293" s="61"/>
      <c r="N293" s="67"/>
      <c r="O293" s="83"/>
      <c r="P293" s="83"/>
      <c r="Q293" s="104"/>
      <c r="R293" s="104"/>
      <c r="S293" s="104"/>
      <c r="T293" s="104"/>
      <c r="U293" s="104"/>
    </row>
    <row r="294" spans="1:21" s="38" customFormat="1" ht="41.25" customHeight="1" x14ac:dyDescent="0.25">
      <c r="A294" s="82"/>
      <c r="B294" s="82"/>
      <c r="C294" s="82"/>
      <c r="D294" s="82"/>
      <c r="E294" s="82"/>
      <c r="F294" s="82"/>
      <c r="G294" s="83"/>
      <c r="H294" s="83"/>
      <c r="I294" s="60"/>
      <c r="J294" s="60"/>
      <c r="K294" s="60"/>
      <c r="L294" s="61"/>
      <c r="M294" s="61"/>
      <c r="N294" s="67"/>
      <c r="O294" s="83"/>
      <c r="P294" s="83"/>
      <c r="Q294" s="104"/>
      <c r="R294" s="104"/>
      <c r="S294" s="104"/>
      <c r="T294" s="104"/>
      <c r="U294" s="104"/>
    </row>
    <row r="295" spans="1:21" s="38" customFormat="1" ht="61.5" customHeight="1" x14ac:dyDescent="0.25">
      <c r="A295" s="82"/>
      <c r="B295" s="82"/>
      <c r="C295" s="82"/>
      <c r="D295" s="82"/>
      <c r="E295" s="82"/>
      <c r="F295" s="82"/>
      <c r="G295" s="83"/>
      <c r="H295" s="83"/>
      <c r="I295" s="60"/>
      <c r="J295" s="60"/>
      <c r="K295" s="60"/>
      <c r="L295" s="61"/>
      <c r="M295" s="61"/>
      <c r="N295" s="67"/>
      <c r="O295" s="83"/>
      <c r="P295" s="83"/>
      <c r="Q295" s="104"/>
      <c r="R295" s="104"/>
      <c r="S295" s="104"/>
      <c r="T295" s="104"/>
      <c r="U295" s="104"/>
    </row>
    <row r="296" spans="1:21" x14ac:dyDescent="0.25">
      <c r="A296" s="39"/>
      <c r="B296" s="40"/>
      <c r="C296" s="41"/>
      <c r="D296" s="41"/>
      <c r="E296" s="40"/>
      <c r="F296" s="40"/>
      <c r="G296" s="42"/>
      <c r="H296" s="42">
        <f>H288-H292</f>
        <v>145090983.60999998</v>
      </c>
      <c r="I296" s="42">
        <f>I288-I292</f>
        <v>148913945.08000001</v>
      </c>
      <c r="J296" s="42">
        <f t="shared" ref="J296:L296" si="179">J288-J292</f>
        <v>87845477.469999999</v>
      </c>
      <c r="K296" s="42">
        <f t="shared" si="179"/>
        <v>79980753.150000006</v>
      </c>
      <c r="L296" s="42">
        <f t="shared" si="179"/>
        <v>71835026.50999999</v>
      </c>
      <c r="M296" s="42">
        <f t="shared" ref="M296" si="180">M288-M292</f>
        <v>71835026.50999999</v>
      </c>
      <c r="O296" s="40"/>
    </row>
    <row r="297" spans="1:21" x14ac:dyDescent="0.25">
      <c r="A297" s="39"/>
      <c r="B297" s="40"/>
      <c r="C297" s="41"/>
      <c r="D297" s="41"/>
      <c r="E297" s="40"/>
      <c r="F297" s="40"/>
      <c r="G297" s="40"/>
      <c r="H297" s="43"/>
      <c r="I297" s="43"/>
      <c r="J297" s="43"/>
      <c r="K297" s="43"/>
      <c r="L297" s="43"/>
      <c r="M297" s="43"/>
      <c r="O297" s="40"/>
    </row>
    <row r="298" spans="1:21" ht="24.75" customHeight="1" x14ac:dyDescent="0.25">
      <c r="A298" s="39"/>
      <c r="B298" s="40"/>
      <c r="C298" s="41"/>
      <c r="D298" s="41"/>
      <c r="E298" s="41"/>
      <c r="F298" s="40"/>
      <c r="G298" s="42" t="s">
        <v>167</v>
      </c>
      <c r="H298" s="43">
        <v>113070.52</v>
      </c>
      <c r="I298" s="43"/>
      <c r="J298" s="43"/>
      <c r="K298" s="43"/>
      <c r="L298" s="43"/>
      <c r="M298" s="43"/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137</v>
      </c>
      <c r="H299" s="43">
        <v>15399.8</v>
      </c>
      <c r="I299" s="43"/>
      <c r="J299" s="43"/>
      <c r="K299" s="43"/>
      <c r="L299" s="43"/>
      <c r="M299" s="43"/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136</v>
      </c>
      <c r="H300" s="43">
        <v>356465</v>
      </c>
      <c r="I300" s="43">
        <v>494000</v>
      </c>
      <c r="J300" s="43">
        <v>0</v>
      </c>
      <c r="K300" s="43">
        <v>0</v>
      </c>
      <c r="L300" s="43">
        <v>0</v>
      </c>
      <c r="M300" s="43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 t="s">
        <v>135</v>
      </c>
      <c r="H301" s="43">
        <v>3500</v>
      </c>
      <c r="I301" s="43">
        <f>3500-40</f>
        <v>3460</v>
      </c>
      <c r="J301" s="43">
        <v>0</v>
      </c>
      <c r="K301" s="43">
        <v>0</v>
      </c>
      <c r="L301" s="43">
        <v>0</v>
      </c>
      <c r="M301" s="43">
        <v>0</v>
      </c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 t="s">
        <v>134</v>
      </c>
      <c r="H302" s="44">
        <v>3200</v>
      </c>
      <c r="I302" s="44">
        <f>3200+2800</f>
        <v>6000</v>
      </c>
      <c r="J302" s="44">
        <v>0</v>
      </c>
      <c r="K302" s="44">
        <v>0</v>
      </c>
      <c r="L302" s="44">
        <v>0</v>
      </c>
      <c r="M302" s="44">
        <v>0</v>
      </c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4"/>
      <c r="I305" s="44"/>
      <c r="J305" s="44"/>
      <c r="K305" s="44"/>
      <c r="L305" s="44"/>
      <c r="M305" s="44"/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4"/>
      <c r="I306" s="44"/>
      <c r="J306" s="44"/>
      <c r="K306" s="44"/>
      <c r="L306" s="44"/>
      <c r="M306" s="44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5">
        <f>H296+H300+H301+H302+H306+H299</f>
        <v>145469548.41</v>
      </c>
      <c r="I307" s="45">
        <f>I296+I300+I301+I302+I306+I299</f>
        <v>149417405.08000001</v>
      </c>
      <c r="J307" s="45">
        <f t="shared" ref="J307" si="181">J296+J300+J301+J302+J306+J299</f>
        <v>87845477.469999999</v>
      </c>
      <c r="K307" s="45">
        <f t="shared" ref="K307:L307" si="182">K296+K300+K301+K302+K306+K299</f>
        <v>79980753.150000006</v>
      </c>
      <c r="L307" s="45">
        <f t="shared" si="182"/>
        <v>71835026.50999999</v>
      </c>
      <c r="M307" s="45">
        <f t="shared" ref="M307" si="183">M296+M300+M301+M302+M306+M299</f>
        <v>71835026.50999999</v>
      </c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/>
      <c r="I308" s="46"/>
      <c r="J308" s="46"/>
      <c r="K308" s="46"/>
      <c r="L308" s="46"/>
      <c r="M308" s="46"/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/>
      <c r="I309" s="46"/>
      <c r="J309" s="46"/>
      <c r="K309" s="46"/>
      <c r="L309" s="46"/>
      <c r="M309" s="46"/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6">
        <v>145469548.41</v>
      </c>
      <c r="I310" s="46">
        <v>149417405.08000001</v>
      </c>
      <c r="J310" s="46">
        <v>87845477.469999999</v>
      </c>
      <c r="K310" s="46">
        <v>79980753.150000006</v>
      </c>
      <c r="L310" s="46">
        <v>71835026.510000005</v>
      </c>
      <c r="M310" s="46">
        <v>71835026.510000005</v>
      </c>
      <c r="O310" s="40"/>
    </row>
    <row r="311" spans="1:15" x14ac:dyDescent="0.25">
      <c r="A311" s="39"/>
      <c r="B311" s="40"/>
      <c r="C311" s="41"/>
      <c r="D311" s="41"/>
      <c r="E311" s="40"/>
      <c r="F311" s="40"/>
      <c r="G311" s="42"/>
      <c r="H311" s="46">
        <f>H310-H307</f>
        <v>0</v>
      </c>
      <c r="I311" s="46">
        <f t="shared" ref="I311:J311" si="184">I310-I307</f>
        <v>0</v>
      </c>
      <c r="J311" s="46">
        <f t="shared" si="184"/>
        <v>0</v>
      </c>
      <c r="K311" s="46">
        <f t="shared" ref="K311:L311" si="185">K310-K307</f>
        <v>0</v>
      </c>
      <c r="L311" s="46">
        <f t="shared" si="185"/>
        <v>0</v>
      </c>
      <c r="M311" s="46">
        <f t="shared" ref="M311" si="186">M310-M307</f>
        <v>0</v>
      </c>
      <c r="O311" s="40"/>
    </row>
    <row r="312" spans="1:15" x14ac:dyDescent="0.25">
      <c r="A312" s="39"/>
      <c r="B312" s="40"/>
      <c r="C312" s="41"/>
      <c r="D312" s="41"/>
      <c r="E312" s="40"/>
      <c r="F312" s="40"/>
      <c r="G312" s="42"/>
      <c r="H312" s="43"/>
      <c r="I312" s="43"/>
      <c r="J312" s="43"/>
      <c r="K312" s="43"/>
      <c r="L312" s="43"/>
      <c r="M312" s="43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3"/>
      <c r="I315" s="43"/>
      <c r="J315" s="43"/>
      <c r="K315" s="43"/>
      <c r="L315" s="43"/>
      <c r="M315" s="43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2"/>
      <c r="I316" s="42"/>
      <c r="J316" s="42"/>
      <c r="K316" s="42"/>
      <c r="L316" s="42"/>
      <c r="M316" s="42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2"/>
      <c r="I317" s="42"/>
      <c r="J317" s="42"/>
      <c r="K317" s="42"/>
      <c r="L317" s="42"/>
      <c r="M317" s="42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4"/>
      <c r="I318" s="44"/>
      <c r="J318" s="44"/>
      <c r="K318" s="44"/>
      <c r="L318" s="44"/>
      <c r="M318" s="44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6"/>
      <c r="I319" s="44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6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A328" s="39"/>
      <c r="B328" s="40"/>
      <c r="C328" s="41"/>
      <c r="D328" s="41"/>
      <c r="E328" s="40"/>
      <c r="F328" s="40"/>
      <c r="G328" s="40"/>
      <c r="H328" s="43"/>
      <c r="I328" s="43"/>
      <c r="J328" s="43"/>
      <c r="K328" s="43"/>
      <c r="L328" s="43"/>
      <c r="M328" s="43"/>
      <c r="O328" s="40"/>
    </row>
    <row r="329" spans="1:15" x14ac:dyDescent="0.25">
      <c r="A329" s="39"/>
      <c r="B329" s="40"/>
      <c r="C329" s="41"/>
      <c r="D329" s="41"/>
      <c r="E329" s="40"/>
      <c r="F329" s="40"/>
      <c r="G329" s="40"/>
      <c r="H329" s="43"/>
      <c r="I329" s="43"/>
      <c r="J329" s="43"/>
      <c r="K329" s="43"/>
      <c r="L329" s="43"/>
      <c r="M329" s="43"/>
      <c r="O329" s="40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  <row r="506" spans="8:13" x14ac:dyDescent="0.25">
      <c r="H506" s="21"/>
      <c r="I506" s="21"/>
      <c r="J506" s="21"/>
      <c r="K506" s="21"/>
      <c r="L506" s="21"/>
      <c r="M506" s="21"/>
    </row>
    <row r="507" spans="8:13" x14ac:dyDescent="0.25">
      <c r="H507" s="21"/>
      <c r="I507" s="21"/>
      <c r="J507" s="21"/>
      <c r="K507" s="21"/>
      <c r="L507" s="21"/>
      <c r="M507" s="21"/>
    </row>
  </sheetData>
  <mergeCells count="670">
    <mergeCell ref="S153:S157"/>
    <mergeCell ref="U280:U282"/>
    <mergeCell ref="D273:D277"/>
    <mergeCell ref="E273:E277"/>
    <mergeCell ref="N273:N274"/>
    <mergeCell ref="O273:O274"/>
    <mergeCell ref="P273:P274"/>
    <mergeCell ref="Q273:Q274"/>
    <mergeCell ref="R273:R274"/>
    <mergeCell ref="S273:S274"/>
    <mergeCell ref="T273:T274"/>
    <mergeCell ref="N275:N277"/>
    <mergeCell ref="R148:R152"/>
    <mergeCell ref="R143:R147"/>
    <mergeCell ref="R132:R137"/>
    <mergeCell ref="Q143:Q147"/>
    <mergeCell ref="Q148:Q152"/>
    <mergeCell ref="I1:P1"/>
    <mergeCell ref="I2:P2"/>
    <mergeCell ref="P280:P282"/>
    <mergeCell ref="Q280:Q282"/>
    <mergeCell ref="R280:R282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Q209:Q213"/>
    <mergeCell ref="O138:O142"/>
    <mergeCell ref="P214:P218"/>
    <mergeCell ref="Q214:Q218"/>
    <mergeCell ref="Q188:Q192"/>
    <mergeCell ref="Q198:Q202"/>
    <mergeCell ref="N148:N152"/>
    <mergeCell ref="P148:P152"/>
    <mergeCell ref="P143:P147"/>
    <mergeCell ref="R198:R202"/>
    <mergeCell ref="R214:R218"/>
    <mergeCell ref="S214:S218"/>
    <mergeCell ref="S178:S182"/>
    <mergeCell ref="S198:S202"/>
    <mergeCell ref="Q219:Q223"/>
    <mergeCell ref="R209:R213"/>
    <mergeCell ref="R219:R223"/>
    <mergeCell ref="S209:S213"/>
    <mergeCell ref="S183:S187"/>
    <mergeCell ref="S188:S192"/>
    <mergeCell ref="S193:S194"/>
    <mergeCell ref="R163:R167"/>
    <mergeCell ref="R178:R182"/>
    <mergeCell ref="R183:R187"/>
    <mergeCell ref="R188:R192"/>
    <mergeCell ref="R193:R194"/>
    <mergeCell ref="S163:S167"/>
    <mergeCell ref="A288:E292"/>
    <mergeCell ref="A283:E287"/>
    <mergeCell ref="C268:C272"/>
    <mergeCell ref="D268:D272"/>
    <mergeCell ref="N268:N272"/>
    <mergeCell ref="S259:S261"/>
    <mergeCell ref="R263:R267"/>
    <mergeCell ref="P259:P261"/>
    <mergeCell ref="Q259:Q261"/>
    <mergeCell ref="O268:O272"/>
    <mergeCell ref="E268:E272"/>
    <mergeCell ref="A278:A282"/>
    <mergeCell ref="B278:B282"/>
    <mergeCell ref="A268:A272"/>
    <mergeCell ref="B268:B272"/>
    <mergeCell ref="C278:C282"/>
    <mergeCell ref="D278:D282"/>
    <mergeCell ref="E278:E282"/>
    <mergeCell ref="S280:S282"/>
    <mergeCell ref="N280:N282"/>
    <mergeCell ref="A263:A267"/>
    <mergeCell ref="Q263:Q267"/>
    <mergeCell ref="Q268:Q272"/>
    <mergeCell ref="A262:P262"/>
    <mergeCell ref="P263:P267"/>
    <mergeCell ref="S204:S208"/>
    <mergeCell ref="R204:R208"/>
    <mergeCell ref="T204:T208"/>
    <mergeCell ref="T219:T223"/>
    <mergeCell ref="S219:S223"/>
    <mergeCell ref="T214:T218"/>
    <mergeCell ref="R224:R229"/>
    <mergeCell ref="S224:S229"/>
    <mergeCell ref="P209:P213"/>
    <mergeCell ref="T280:T282"/>
    <mergeCell ref="P257:P258"/>
    <mergeCell ref="Q257:Q258"/>
    <mergeCell ref="T263:T267"/>
    <mergeCell ref="T268:T272"/>
    <mergeCell ref="T278:T279"/>
    <mergeCell ref="Q278:Q279"/>
    <mergeCell ref="P278:P279"/>
    <mergeCell ref="B257:B261"/>
    <mergeCell ref="A273:A277"/>
    <mergeCell ref="B273:B277"/>
    <mergeCell ref="C273:C277"/>
    <mergeCell ref="T257:T258"/>
    <mergeCell ref="S257:S258"/>
    <mergeCell ref="R278:R279"/>
    <mergeCell ref="S278:S279"/>
    <mergeCell ref="T259:T261"/>
    <mergeCell ref="R259:R261"/>
    <mergeCell ref="R268:R272"/>
    <mergeCell ref="S263:S267"/>
    <mergeCell ref="S268:S272"/>
    <mergeCell ref="R257:R258"/>
    <mergeCell ref="N278:N279"/>
    <mergeCell ref="O278:O279"/>
    <mergeCell ref="P268:P272"/>
    <mergeCell ref="A236:A240"/>
    <mergeCell ref="B236:B240"/>
    <mergeCell ref="C236:C240"/>
    <mergeCell ref="D236:D240"/>
    <mergeCell ref="E236:E240"/>
    <mergeCell ref="N236:N240"/>
    <mergeCell ref="S252:S256"/>
    <mergeCell ref="A247:A251"/>
    <mergeCell ref="D247:D251"/>
    <mergeCell ref="C248:C251"/>
    <mergeCell ref="O252:O256"/>
    <mergeCell ref="B246:B251"/>
    <mergeCell ref="E246:E249"/>
    <mergeCell ref="N246:N251"/>
    <mergeCell ref="O246:O250"/>
    <mergeCell ref="R236:R240"/>
    <mergeCell ref="S241:S242"/>
    <mergeCell ref="B241:B242"/>
    <mergeCell ref="E241:E244"/>
    <mergeCell ref="N241:N242"/>
    <mergeCell ref="O241:O242"/>
    <mergeCell ref="B252:B256"/>
    <mergeCell ref="E252:E256"/>
    <mergeCell ref="E77:E81"/>
    <mergeCell ref="T252:T256"/>
    <mergeCell ref="P236:P240"/>
    <mergeCell ref="Q236:Q240"/>
    <mergeCell ref="P252:P256"/>
    <mergeCell ref="Q252:Q256"/>
    <mergeCell ref="R252:R256"/>
    <mergeCell ref="Q241:Q242"/>
    <mergeCell ref="R241:R242"/>
    <mergeCell ref="T246:T250"/>
    <mergeCell ref="T236:T240"/>
    <mergeCell ref="S246:S250"/>
    <mergeCell ref="P246:P250"/>
    <mergeCell ref="Q246:Q250"/>
    <mergeCell ref="R246:R250"/>
    <mergeCell ref="S236:S240"/>
    <mergeCell ref="T241:T242"/>
    <mergeCell ref="P241:P242"/>
    <mergeCell ref="N252:N256"/>
    <mergeCell ref="T224:T229"/>
    <mergeCell ref="T209:T213"/>
    <mergeCell ref="Q193:Q194"/>
    <mergeCell ref="N153:N157"/>
    <mergeCell ref="O153:O157"/>
    <mergeCell ref="B117:B121"/>
    <mergeCell ref="E122:E126"/>
    <mergeCell ref="S56:S60"/>
    <mergeCell ref="S64:S65"/>
    <mergeCell ref="R50:R51"/>
    <mergeCell ref="R56:R60"/>
    <mergeCell ref="R64:R65"/>
    <mergeCell ref="Q117:Q121"/>
    <mergeCell ref="P93:P97"/>
    <mergeCell ref="P88:P92"/>
    <mergeCell ref="R117:R121"/>
    <mergeCell ref="P82:P83"/>
    <mergeCell ref="P102:P106"/>
    <mergeCell ref="P107:P111"/>
    <mergeCell ref="P112:P113"/>
    <mergeCell ref="P114:P116"/>
    <mergeCell ref="S82:S83"/>
    <mergeCell ref="R77:R81"/>
    <mergeCell ref="R82:R83"/>
    <mergeCell ref="R69:R70"/>
    <mergeCell ref="R71:R75"/>
    <mergeCell ref="O50:O51"/>
    <mergeCell ref="O56:O60"/>
    <mergeCell ref="O82:O83"/>
    <mergeCell ref="A99:P99"/>
    <mergeCell ref="B82:B87"/>
    <mergeCell ref="D82:D87"/>
    <mergeCell ref="D168:D172"/>
    <mergeCell ref="A88:A92"/>
    <mergeCell ref="D88:D92"/>
    <mergeCell ref="O93:O97"/>
    <mergeCell ref="B88:B92"/>
    <mergeCell ref="C88:C92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E153:E157"/>
    <mergeCell ref="A148:A152"/>
    <mergeCell ref="B168:B172"/>
    <mergeCell ref="D127:D131"/>
    <mergeCell ref="B122:B126"/>
    <mergeCell ref="B138:B142"/>
    <mergeCell ref="O102:O106"/>
    <mergeCell ref="O112:O113"/>
    <mergeCell ref="N71:N75"/>
    <mergeCell ref="P198:P202"/>
    <mergeCell ref="P204:P208"/>
    <mergeCell ref="A143:A147"/>
    <mergeCell ref="B143:B147"/>
    <mergeCell ref="E127:E131"/>
    <mergeCell ref="C122:C126"/>
    <mergeCell ref="A132:A137"/>
    <mergeCell ref="A138:A142"/>
    <mergeCell ref="C132:C137"/>
    <mergeCell ref="P122:P126"/>
    <mergeCell ref="P127:P131"/>
    <mergeCell ref="P138:P142"/>
    <mergeCell ref="N132:N137"/>
    <mergeCell ref="A122:A126"/>
    <mergeCell ref="A127:A131"/>
    <mergeCell ref="B127:B131"/>
    <mergeCell ref="C127:C131"/>
    <mergeCell ref="A173:A177"/>
    <mergeCell ref="P188:P192"/>
    <mergeCell ref="A168:A172"/>
    <mergeCell ref="A163:A167"/>
    <mergeCell ref="O88:O92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N127:N131"/>
    <mergeCell ref="E138:E142"/>
    <mergeCell ref="N138:N142"/>
    <mergeCell ref="D122:D126"/>
    <mergeCell ref="C117:C121"/>
    <mergeCell ref="D132:D137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B102:B106"/>
    <mergeCell ref="N102:N106"/>
    <mergeCell ref="D112:D116"/>
    <mergeCell ref="A112:A116"/>
    <mergeCell ref="A107:A111"/>
    <mergeCell ref="C112:C116"/>
    <mergeCell ref="E107:E111"/>
    <mergeCell ref="D107:D111"/>
    <mergeCell ref="N112:N113"/>
    <mergeCell ref="E112:E116"/>
    <mergeCell ref="C102:C106"/>
    <mergeCell ref="D102:D106"/>
    <mergeCell ref="E102:E106"/>
    <mergeCell ref="B173:B177"/>
    <mergeCell ref="E173:E177"/>
    <mergeCell ref="D173:D177"/>
    <mergeCell ref="E168:E172"/>
    <mergeCell ref="E82:E87"/>
    <mergeCell ref="B112:B116"/>
    <mergeCell ref="B107:B111"/>
    <mergeCell ref="D163:D167"/>
    <mergeCell ref="E163:E167"/>
    <mergeCell ref="B153:B157"/>
    <mergeCell ref="A101:P101"/>
    <mergeCell ref="P117:P121"/>
    <mergeCell ref="F84:F85"/>
    <mergeCell ref="G84:G85"/>
    <mergeCell ref="H84:H85"/>
    <mergeCell ref="I84:I85"/>
    <mergeCell ref="J84:J85"/>
    <mergeCell ref="K84:K85"/>
    <mergeCell ref="L84:L85"/>
    <mergeCell ref="M84:M85"/>
    <mergeCell ref="C143:C147"/>
    <mergeCell ref="C163:C167"/>
    <mergeCell ref="C173:C177"/>
    <mergeCell ref="C168:C172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D45:D49"/>
    <mergeCell ref="E50:E54"/>
    <mergeCell ref="D50:D54"/>
    <mergeCell ref="E39:E43"/>
    <mergeCell ref="N52:N53"/>
    <mergeCell ref="C45:C49"/>
    <mergeCell ref="A33:A38"/>
    <mergeCell ref="C39:C43"/>
    <mergeCell ref="B33:B38"/>
    <mergeCell ref="C50:C54"/>
    <mergeCell ref="C61:C65"/>
    <mergeCell ref="N50:N51"/>
    <mergeCell ref="N56:N60"/>
    <mergeCell ref="E45:E49"/>
    <mergeCell ref="B39:B43"/>
    <mergeCell ref="B45:B49"/>
    <mergeCell ref="N63:N65"/>
    <mergeCell ref="E61:E65"/>
    <mergeCell ref="D56:D60"/>
    <mergeCell ref="B56:B60"/>
    <mergeCell ref="E56:E60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Q18:Q22"/>
    <mergeCell ref="P39:P43"/>
    <mergeCell ref="O33:O38"/>
    <mergeCell ref="S18:S22"/>
    <mergeCell ref="S23:S24"/>
    <mergeCell ref="S28:S29"/>
    <mergeCell ref="S33:S38"/>
    <mergeCell ref="S39:S43"/>
    <mergeCell ref="D18:D22"/>
    <mergeCell ref="O18:O22"/>
    <mergeCell ref="N33:N38"/>
    <mergeCell ref="D33:D38"/>
    <mergeCell ref="E33:E38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N18:N22"/>
    <mergeCell ref="C33:C38"/>
    <mergeCell ref="D28:D32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A17:P17"/>
    <mergeCell ref="P18:P22"/>
    <mergeCell ref="D143:D147"/>
    <mergeCell ref="E143:E147"/>
    <mergeCell ref="B132:B137"/>
    <mergeCell ref="N107:N111"/>
    <mergeCell ref="O263:O267"/>
    <mergeCell ref="D263:D267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263:N267"/>
    <mergeCell ref="B183:B187"/>
    <mergeCell ref="D183:D187"/>
    <mergeCell ref="C183:C187"/>
    <mergeCell ref="E183:E187"/>
    <mergeCell ref="O163:O167"/>
    <mergeCell ref="O148:O152"/>
    <mergeCell ref="O132:O137"/>
    <mergeCell ref="Q39:Q43"/>
    <mergeCell ref="O64:O65"/>
    <mergeCell ref="P56:P60"/>
    <mergeCell ref="P50:P51"/>
    <mergeCell ref="U50:U51"/>
    <mergeCell ref="A55:P55"/>
    <mergeCell ref="A44:P44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A61:A65"/>
    <mergeCell ref="B61:B65"/>
    <mergeCell ref="D61:D65"/>
    <mergeCell ref="S45:S49"/>
    <mergeCell ref="A45:A49"/>
    <mergeCell ref="A56:A60"/>
    <mergeCell ref="O257:O258"/>
    <mergeCell ref="O259:O261"/>
    <mergeCell ref="O224:O229"/>
    <mergeCell ref="N209:N213"/>
    <mergeCell ref="N204:N208"/>
    <mergeCell ref="E214:E218"/>
    <mergeCell ref="U56:U60"/>
    <mergeCell ref="Q50:Q51"/>
    <mergeCell ref="Q56:Q60"/>
    <mergeCell ref="N93:N97"/>
    <mergeCell ref="A98:P98"/>
    <mergeCell ref="A82:A87"/>
    <mergeCell ref="E132:E137"/>
    <mergeCell ref="N122:N126"/>
    <mergeCell ref="O122:O126"/>
    <mergeCell ref="O117:O121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N173:N177"/>
    <mergeCell ref="B219:B223"/>
    <mergeCell ref="E219:E223"/>
    <mergeCell ref="N219:N223"/>
    <mergeCell ref="O219:O223"/>
    <mergeCell ref="C263:C267"/>
    <mergeCell ref="B263:B267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263:E267"/>
    <mergeCell ref="O198:O202"/>
    <mergeCell ref="O209:O213"/>
    <mergeCell ref="O236:O240"/>
    <mergeCell ref="E257:E261"/>
    <mergeCell ref="N257:N258"/>
    <mergeCell ref="N259:N261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U263:U267"/>
    <mergeCell ref="U268:U272"/>
    <mergeCell ref="U278:U279"/>
    <mergeCell ref="U198:U202"/>
    <mergeCell ref="U219:U223"/>
    <mergeCell ref="U193:U194"/>
    <mergeCell ref="U204:U208"/>
    <mergeCell ref="U224:U229"/>
    <mergeCell ref="U209:U213"/>
    <mergeCell ref="U257:U258"/>
    <mergeCell ref="U259:U261"/>
    <mergeCell ref="U236:U240"/>
    <mergeCell ref="U241:U242"/>
    <mergeCell ref="U252:U256"/>
    <mergeCell ref="U246:U250"/>
    <mergeCell ref="U214:U218"/>
    <mergeCell ref="U273:U274"/>
    <mergeCell ref="T198:T202"/>
    <mergeCell ref="U112:U113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T112:T113"/>
    <mergeCell ref="U178:U182"/>
    <mergeCell ref="U183:U187"/>
    <mergeCell ref="U188:U192"/>
    <mergeCell ref="T117:T121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U163:U167"/>
    <mergeCell ref="U148:U152"/>
    <mergeCell ref="U138:U142"/>
    <mergeCell ref="Q93:Q97"/>
    <mergeCell ref="Q102:Q106"/>
    <mergeCell ref="Q132:Q137"/>
    <mergeCell ref="T102:T106"/>
    <mergeCell ref="T107:T111"/>
    <mergeCell ref="Q122:Q126"/>
    <mergeCell ref="Q127:Q131"/>
    <mergeCell ref="R122:R126"/>
    <mergeCell ref="Q138:Q142"/>
    <mergeCell ref="S127:S131"/>
    <mergeCell ref="S132:S137"/>
    <mergeCell ref="S138:S142"/>
    <mergeCell ref="S148:S152"/>
    <mergeCell ref="U122:U126"/>
    <mergeCell ref="U127:U131"/>
    <mergeCell ref="U88:U92"/>
    <mergeCell ref="U93:U97"/>
    <mergeCell ref="U102:U106"/>
    <mergeCell ref="Q112:Q113"/>
    <mergeCell ref="R112:R113"/>
    <mergeCell ref="S112:S113"/>
    <mergeCell ref="S88:S92"/>
    <mergeCell ref="S93:S97"/>
    <mergeCell ref="S102:S106"/>
    <mergeCell ref="S107:S111"/>
    <mergeCell ref="S117:S121"/>
    <mergeCell ref="S122:S126"/>
    <mergeCell ref="R88:R92"/>
    <mergeCell ref="R93:R97"/>
    <mergeCell ref="Q88:Q92"/>
    <mergeCell ref="R102:R106"/>
    <mergeCell ref="R107:R111"/>
    <mergeCell ref="U107:U111"/>
    <mergeCell ref="U117:U121"/>
    <mergeCell ref="T122:T126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P69:P70"/>
    <mergeCell ref="P71:P75"/>
    <mergeCell ref="Q77:Q81"/>
    <mergeCell ref="A76:P76"/>
    <mergeCell ref="A77:A81"/>
    <mergeCell ref="O71:O75"/>
    <mergeCell ref="O77:O81"/>
    <mergeCell ref="A71:A75"/>
    <mergeCell ref="B71:B75"/>
    <mergeCell ref="C71:C75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A158:A162"/>
    <mergeCell ref="B158:B162"/>
    <mergeCell ref="C158:C162"/>
    <mergeCell ref="D158:D162"/>
    <mergeCell ref="E158:E162"/>
    <mergeCell ref="U132:U137"/>
    <mergeCell ref="C148:C152"/>
    <mergeCell ref="D148:D152"/>
    <mergeCell ref="N158:N162"/>
    <mergeCell ref="O158:O162"/>
    <mergeCell ref="E148:E152"/>
    <mergeCell ref="A153:A157"/>
    <mergeCell ref="C138:C142"/>
    <mergeCell ref="D138:D142"/>
    <mergeCell ref="P153:P157"/>
    <mergeCell ref="S143:S147"/>
    <mergeCell ref="R138:R142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2" manualBreakCount="2">
    <brk id="81" max="20" man="1"/>
    <brk id="106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2022-11-16T03:30:01Z</cp:lastPrinted>
  <dcterms:created xsi:type="dcterms:W3CDTF">2013-07-18T08:34:46Z</dcterms:created>
  <dcterms:modified xsi:type="dcterms:W3CDTF">2022-11-16T03:30:04Z</dcterms:modified>
</cp:coreProperties>
</file>